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285" windowWidth="6420" windowHeight="6705" activeTab="0"/>
  </bookViews>
  <sheets>
    <sheet name="test run" sheetId="1" r:id="rId1"/>
  </sheets>
  <definedNames/>
  <calcPr fullCalcOnLoad="1"/>
</workbook>
</file>

<file path=xl/sharedStrings.xml><?xml version="1.0" encoding="utf-8"?>
<sst xmlns="http://schemas.openxmlformats.org/spreadsheetml/2006/main" count="69" uniqueCount="53">
  <si>
    <t>Statement:</t>
  </si>
  <si>
    <t>Plot the data using :</t>
  </si>
  <si>
    <t>- the standard Weibull distribution</t>
  </si>
  <si>
    <t>- the log Weibull transformation</t>
  </si>
  <si>
    <t>- the inverse Weibull distribution</t>
  </si>
  <si>
    <t>STEP 1</t>
  </si>
  <si>
    <t>Organize the data set</t>
  </si>
  <si>
    <t>Values have to be ordered in the increasing order of the failure time.</t>
  </si>
  <si>
    <t>i</t>
  </si>
  <si>
    <t>t(i)</t>
  </si>
  <si>
    <t>STEP 2</t>
  </si>
  <si>
    <t>Identify and compute values needed for the WPP plot</t>
  </si>
  <si>
    <t>z(i)</t>
  </si>
  <si>
    <t>Standard</t>
  </si>
  <si>
    <t>Log</t>
  </si>
  <si>
    <t>Inverse</t>
  </si>
  <si>
    <t>1/{t(i)}</t>
  </si>
  <si>
    <t>ln{t(i)}</t>
  </si>
  <si>
    <r>
      <t>x</t>
    </r>
    <r>
      <rPr>
        <vertAlign val="subscript"/>
        <sz val="12"/>
        <rFont val="Arial"/>
        <family val="2"/>
      </rPr>
      <t>i</t>
    </r>
  </si>
  <si>
    <r>
      <t>y</t>
    </r>
    <r>
      <rPr>
        <vertAlign val="subscript"/>
        <sz val="12"/>
        <rFont val="Arial"/>
        <family val="2"/>
      </rPr>
      <t>i</t>
    </r>
  </si>
  <si>
    <t>ln{z(i)}</t>
  </si>
  <si>
    <r>
      <t>In each case, y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is given by:</t>
    </r>
  </si>
  <si>
    <r>
      <t>x</t>
    </r>
    <r>
      <rPr>
        <vertAlign val="subscript"/>
        <sz val="12"/>
        <rFont val="Arial"/>
        <family val="2"/>
      </rPr>
      <t>i</t>
    </r>
    <r>
      <rPr>
        <sz val="12"/>
        <rFont val="Arial"/>
        <family val="2"/>
      </rPr>
      <t xml:space="preserve"> and y</t>
    </r>
    <r>
      <rPr>
        <vertAlign val="subscript"/>
        <sz val="12"/>
        <rFont val="Arial"/>
        <family val="2"/>
      </rPr>
      <t xml:space="preserve">i </t>
    </r>
    <r>
      <rPr>
        <sz val="12"/>
        <rFont val="Arial"/>
        <family val="2"/>
      </rPr>
      <t>can then be computed:</t>
    </r>
  </si>
  <si>
    <t>=</t>
  </si>
  <si>
    <t>z-bar</t>
  </si>
  <si>
    <t>STEP 3</t>
  </si>
  <si>
    <t>Plot the values</t>
  </si>
  <si>
    <t>STEP 4</t>
  </si>
  <si>
    <t>Analyze results</t>
  </si>
  <si>
    <t>STEP 5</t>
  </si>
  <si>
    <t>Estimate parameters</t>
  </si>
  <si>
    <t xml:space="preserve">For the log Weibull distribution, the slope and the y intersection </t>
  </si>
  <si>
    <t>are linked to parameters α and β so that:</t>
  </si>
  <si>
    <t>The only straight line obtained is the one used for the log Weibull</t>
  </si>
  <si>
    <t xml:space="preserve"> distribution. This means that this model is adapted to the given data set</t>
  </si>
  <si>
    <t xml:space="preserve"> and that parameters can be estimated.</t>
  </si>
  <si>
    <t>In this case:</t>
  </si>
  <si>
    <t>=LINEST(I55:I74;H55:H74;true)</t>
  </si>
  <si>
    <t>Results</t>
  </si>
  <si>
    <t>Slope</t>
  </si>
  <si>
    <r>
      <t>y</t>
    </r>
    <r>
      <rPr>
        <vertAlign val="subscript"/>
        <sz val="12"/>
        <rFont val="Arial"/>
        <family val="2"/>
      </rPr>
      <t>0</t>
    </r>
  </si>
  <si>
    <t>Finally:</t>
  </si>
  <si>
    <t>α</t>
  </si>
  <si>
    <t>β</t>
  </si>
  <si>
    <t>The estimated Weibull distribution for the data set is:</t>
  </si>
  <si>
    <t>where</t>
  </si>
  <si>
    <r>
      <t>a=ln(</t>
    </r>
    <r>
      <rPr>
        <sz val="12"/>
        <rFont val="Arial"/>
        <family val="2"/>
      </rPr>
      <t>α</t>
    </r>
    <r>
      <rPr>
        <sz val="12"/>
        <rFont val="Arial"/>
        <family val="2"/>
      </rPr>
      <t>)</t>
    </r>
  </si>
  <si>
    <r>
      <t>b=1/</t>
    </r>
    <r>
      <rPr>
        <sz val="12"/>
        <rFont val="Arial"/>
        <family val="2"/>
      </rPr>
      <t>β</t>
    </r>
  </si>
  <si>
    <t xml:space="preserve">Process to be analyzed:  MIDWAY ECO Systems digitally controlled factory is experienceing problems in </t>
  </si>
  <si>
    <t>the automated installation of the CPU chip.  Specifically,……</t>
  </si>
  <si>
    <t>"Tolerance Data Errors in digital controlled installation of CPU chip"</t>
  </si>
  <si>
    <t>Data was collected for installation of twenty CPU devices and the distribution is shown in the matrix below:</t>
  </si>
  <si>
    <t>MIDWAY ECO Systems Ranky Weibull Calculator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</si>
</sst>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vertAlign val="subscript"/>
      <sz val="12"/>
      <name val="Arial"/>
      <family val="2"/>
    </font>
    <font>
      <b/>
      <sz val="12"/>
      <color indexed="10"/>
      <name val="Arial"/>
      <family val="2"/>
    </font>
    <font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b/>
      <vertAlign val="subscript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172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 horizontal="center"/>
    </xf>
    <xf numFmtId="172" fontId="3" fillId="0" borderId="26" xfId="0" applyNumberFormat="1" applyFont="1" applyBorder="1" applyAlignment="1">
      <alignment horizontal="center"/>
    </xf>
    <xf numFmtId="172" fontId="3" fillId="0" borderId="21" xfId="0" applyNumberFormat="1" applyFont="1" applyBorder="1" applyAlignment="1">
      <alignment horizontal="center"/>
    </xf>
    <xf numFmtId="172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72" fontId="4" fillId="0" borderId="31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0" xfId="0" applyFont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distribution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325"/>
          <c:w val="0.89675"/>
          <c:h val="0.70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 run'!$G$53</c:f>
              <c:strCache>
                <c:ptCount val="1"/>
                <c:pt idx="0">
                  <c:v>Log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'test run'!$H$55:$H$74</c:f>
              <c:numCache/>
            </c:numRef>
          </c:xVal>
          <c:yVal>
            <c:numRef>
              <c:f>'test run'!$I$55:$I$74</c:f>
              <c:numCache/>
            </c:numRef>
          </c:yVal>
          <c:smooth val="1"/>
        </c:ser>
        <c:axId val="21195481"/>
        <c:axId val="56541602"/>
      </c:scatterChart>
      <c:val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 val="autoZero"/>
        <c:crossBetween val="midCat"/>
        <c:dispUnits/>
      </c:val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Standard ditstribution</a:t>
            </a:r>
          </a:p>
        </c:rich>
      </c:tx>
      <c:layout>
        <c:manualLayout>
          <c:xMode val="factor"/>
          <c:yMode val="factor"/>
          <c:x val="0.028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475"/>
          <c:w val="0.89625"/>
          <c:h val="0.7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 run'!$D$53</c:f>
              <c:strCache>
                <c:ptCount val="1"/>
                <c:pt idx="0">
                  <c:v>Standard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'test run'!$E$55:$E$74</c:f>
              <c:numCache/>
            </c:numRef>
          </c:xVal>
          <c:yVal>
            <c:numRef>
              <c:f>'test run'!$F$55:$F$74</c:f>
              <c:numCache/>
            </c:numRef>
          </c:yVal>
          <c:smooth val="1"/>
        </c:ser>
        <c:axId val="39112371"/>
        <c:axId val="16467020"/>
      </c:scatterChart>
      <c:valAx>
        <c:axId val="39112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467020"/>
        <c:crosses val="autoZero"/>
        <c:crossBetween val="midCat"/>
        <c:dispUnits/>
      </c:valAx>
      <c:valAx>
        <c:axId val="16467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91123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distribution</a:t>
            </a:r>
          </a:p>
        </c:rich>
      </c:tx>
      <c:layout>
        <c:manualLayout>
          <c:xMode val="factor"/>
          <c:yMode val="factor"/>
          <c:x val="0.018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9675"/>
          <c:h val="0.7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 run'!$G$53</c:f>
              <c:strCache>
                <c:ptCount val="1"/>
                <c:pt idx="0">
                  <c:v>Log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'test run'!$H$55:$H$74</c:f>
              <c:numCache/>
            </c:numRef>
          </c:xVal>
          <c:yVal>
            <c:numRef>
              <c:f>'test run'!$I$55:$I$74</c:f>
              <c:numCache/>
            </c:numRef>
          </c:yVal>
          <c:smooth val="1"/>
        </c:ser>
        <c:axId val="13985453"/>
        <c:axId val="58760214"/>
      </c:scatterChart>
      <c:valAx>
        <c:axId val="13985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 val="autoZero"/>
        <c:crossBetween val="midCat"/>
        <c:dispUnits/>
      </c:valAx>
      <c:valAx>
        <c:axId val="58760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Inverse</a:t>
            </a:r>
          </a:p>
        </c:rich>
      </c:tx>
      <c:layout>
        <c:manualLayout>
          <c:xMode val="factor"/>
          <c:yMode val="factor"/>
          <c:x val="0.0142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665"/>
          <c:w val="0.896"/>
          <c:h val="0.70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'test run'!$J$53</c:f>
              <c:strCache>
                <c:ptCount val="1"/>
                <c:pt idx="0">
                  <c:v>Inverse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'test run'!$K$55:$K$74</c:f>
              <c:numCache/>
            </c:numRef>
          </c:xVal>
          <c:yVal>
            <c:numRef>
              <c:f>'test run'!$L$55:$L$74</c:f>
              <c:numCache/>
            </c:numRef>
          </c:yVal>
          <c:smooth val="1"/>
        </c:ser>
        <c:axId val="59079879"/>
        <c:axId val="61956864"/>
      </c:scatterChart>
      <c:valAx>
        <c:axId val="59079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 val="autoZero"/>
        <c:crossBetween val="midCat"/>
        <c:dispUnits/>
      </c:valAx>
      <c:valAx>
        <c:axId val="61956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255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101</xdr:row>
      <xdr:rowOff>66675</xdr:rowOff>
    </xdr:from>
    <xdr:to>
      <xdr:col>9</xdr:col>
      <xdr:colOff>209550</xdr:colOff>
      <xdr:row>114</xdr:row>
      <xdr:rowOff>66675</xdr:rowOff>
    </xdr:to>
    <xdr:graphicFrame>
      <xdr:nvGraphicFramePr>
        <xdr:cNvPr id="1" name="Chart 12"/>
        <xdr:cNvGraphicFramePr/>
      </xdr:nvGraphicFramePr>
      <xdr:xfrm>
        <a:off x="1733550" y="18811875"/>
        <a:ext cx="396240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78</xdr:row>
      <xdr:rowOff>123825</xdr:rowOff>
    </xdr:from>
    <xdr:to>
      <xdr:col>6</xdr:col>
      <xdr:colOff>57150</xdr:colOff>
      <xdr:row>89</xdr:row>
      <xdr:rowOff>152400</xdr:rowOff>
    </xdr:to>
    <xdr:graphicFrame>
      <xdr:nvGraphicFramePr>
        <xdr:cNvPr id="2" name="Chart 5"/>
        <xdr:cNvGraphicFramePr/>
      </xdr:nvGraphicFramePr>
      <xdr:xfrm>
        <a:off x="285750" y="14992350"/>
        <a:ext cx="342900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78</xdr:row>
      <xdr:rowOff>123825</xdr:rowOff>
    </xdr:from>
    <xdr:to>
      <xdr:col>12</xdr:col>
      <xdr:colOff>76200</xdr:colOff>
      <xdr:row>90</xdr:row>
      <xdr:rowOff>0</xdr:rowOff>
    </xdr:to>
    <xdr:graphicFrame>
      <xdr:nvGraphicFramePr>
        <xdr:cNvPr id="3" name="Chart 6"/>
        <xdr:cNvGraphicFramePr/>
      </xdr:nvGraphicFramePr>
      <xdr:xfrm>
        <a:off x="3771900" y="14973300"/>
        <a:ext cx="36195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104775</xdr:colOff>
      <xdr:row>78</xdr:row>
      <xdr:rowOff>123825</xdr:rowOff>
    </xdr:from>
    <xdr:to>
      <xdr:col>17</xdr:col>
      <xdr:colOff>457200</xdr:colOff>
      <xdr:row>89</xdr:row>
      <xdr:rowOff>180975</xdr:rowOff>
    </xdr:to>
    <xdr:graphicFrame>
      <xdr:nvGraphicFramePr>
        <xdr:cNvPr id="4" name="Chart 7"/>
        <xdr:cNvGraphicFramePr/>
      </xdr:nvGraphicFramePr>
      <xdr:xfrm>
        <a:off x="7419975" y="14973300"/>
        <a:ext cx="34004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466725</xdr:colOff>
      <xdr:row>102</xdr:row>
      <xdr:rowOff>0</xdr:rowOff>
    </xdr:from>
    <xdr:to>
      <xdr:col>10</xdr:col>
      <xdr:colOff>533400</xdr:colOff>
      <xdr:row>103</xdr:row>
      <xdr:rowOff>85725</xdr:rowOff>
    </xdr:to>
    <xdr:sp>
      <xdr:nvSpPr>
        <xdr:cNvPr id="5" name="AutoShape 9"/>
        <xdr:cNvSpPr>
          <a:spLocks/>
        </xdr:cNvSpPr>
      </xdr:nvSpPr>
      <xdr:spPr>
        <a:xfrm>
          <a:off x="5343525" y="19011900"/>
          <a:ext cx="1285875" cy="295275"/>
        </a:xfrm>
        <a:prstGeom prst="borderCallout2">
          <a:avLst>
            <a:gd name="adj1" fmla="val -210000"/>
            <a:gd name="adj2" fmla="val 359675"/>
            <a:gd name="adj3" fmla="val -141851"/>
            <a:gd name="adj4" fmla="val -11291"/>
            <a:gd name="adj5" fmla="val -55925"/>
            <a:gd name="adj6" fmla="val -11291"/>
          </a:avLst>
        </a:prstGeom>
        <a:solidFill>
          <a:srgbClr val="FFFFFF"/>
        </a:solidFill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y intersection y</a:t>
          </a:r>
          <a:r>
            <a:rPr lang="en-US" cap="none" sz="1200" b="1" i="0" u="none" baseline="-25000">
              <a:solidFill>
                <a:srgbClr val="FF0000"/>
              </a:solidFill>
              <a:latin typeface="Arial"/>
              <a:ea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4"/>
  <sheetViews>
    <sheetView tabSelected="1" zoomScale="90" zoomScaleNormal="90" zoomScalePageLayoutView="0" workbookViewId="0" topLeftCell="A1">
      <selection activeCell="B21" sqref="B21"/>
    </sheetView>
  </sheetViews>
  <sheetFormatPr defaultColWidth="9.140625" defaultRowHeight="12.75"/>
  <cols>
    <col min="1" max="4" width="9.140625" style="2" customWidth="1"/>
    <col min="5" max="16384" width="9.140625" style="2" customWidth="1"/>
  </cols>
  <sheetData>
    <row r="3" ht="15.75" customHeight="1">
      <c r="C3" s="57" t="s">
        <v>52</v>
      </c>
    </row>
    <row r="4" ht="14.25" customHeight="1"/>
    <row r="5" ht="14.25" customHeight="1"/>
    <row r="6" ht="15.75">
      <c r="A6" s="3" t="s">
        <v>0</v>
      </c>
    </row>
    <row r="7" ht="15">
      <c r="B7" s="41" t="s">
        <v>48</v>
      </c>
    </row>
    <row r="8" spans="2:3" ht="23.25">
      <c r="B8" s="41" t="s">
        <v>49</v>
      </c>
      <c r="C8" s="1"/>
    </row>
    <row r="9" ht="15.75">
      <c r="B9" s="57" t="s">
        <v>50</v>
      </c>
    </row>
    <row r="10" ht="15">
      <c r="B10" s="41" t="s">
        <v>51</v>
      </c>
    </row>
    <row r="13" spans="4:8" ht="15">
      <c r="D13" s="48">
        <v>0.15</v>
      </c>
      <c r="E13" s="49">
        <v>0.1</v>
      </c>
      <c r="F13" s="49">
        <v>0.1</v>
      </c>
      <c r="G13" s="49">
        <v>0.12</v>
      </c>
      <c r="H13" s="50">
        <v>0.15</v>
      </c>
    </row>
    <row r="14" spans="4:8" ht="15">
      <c r="D14" s="51">
        <v>0.2</v>
      </c>
      <c r="E14" s="52">
        <v>0.18</v>
      </c>
      <c r="F14" s="52">
        <v>0.12</v>
      </c>
      <c r="G14" s="52">
        <v>0.12</v>
      </c>
      <c r="H14" s="53">
        <v>0.15</v>
      </c>
    </row>
    <row r="15" spans="4:8" ht="15">
      <c r="D15" s="51">
        <v>0.08</v>
      </c>
      <c r="E15" s="52">
        <v>0.13</v>
      </c>
      <c r="F15" s="52">
        <v>0.15</v>
      </c>
      <c r="G15" s="52">
        <v>0.15</v>
      </c>
      <c r="H15" s="53">
        <v>0.1</v>
      </c>
    </row>
    <row r="16" spans="4:8" ht="15">
      <c r="D16" s="54">
        <v>0.14</v>
      </c>
      <c r="E16" s="55">
        <v>0.17</v>
      </c>
      <c r="F16" s="55">
        <v>0.16</v>
      </c>
      <c r="G16" s="55">
        <v>0.12</v>
      </c>
      <c r="H16" s="56">
        <v>0.1</v>
      </c>
    </row>
    <row r="18" ht="15">
      <c r="C18" s="2" t="s">
        <v>1</v>
      </c>
    </row>
    <row r="19" ht="15">
      <c r="D19" s="8" t="s">
        <v>2</v>
      </c>
    </row>
    <row r="20" ht="15">
      <c r="D20" s="8" t="s">
        <v>3</v>
      </c>
    </row>
    <row r="21" ht="15">
      <c r="D21" s="8" t="s">
        <v>4</v>
      </c>
    </row>
    <row r="25" spans="1:3" ht="15.75">
      <c r="A25" s="3" t="s">
        <v>5</v>
      </c>
      <c r="C25" s="3" t="s">
        <v>6</v>
      </c>
    </row>
    <row r="26" ht="15">
      <c r="D26" s="2" t="s">
        <v>7</v>
      </c>
    </row>
    <row r="28" spans="4:8" ht="15">
      <c r="D28" s="10" t="s">
        <v>8</v>
      </c>
      <c r="E28" s="12" t="s">
        <v>9</v>
      </c>
      <c r="G28" s="10" t="s">
        <v>8</v>
      </c>
      <c r="H28" s="12" t="s">
        <v>9</v>
      </c>
    </row>
    <row r="29" spans="4:8" ht="15">
      <c r="D29" s="4">
        <v>1</v>
      </c>
      <c r="E29" s="42">
        <v>0.15</v>
      </c>
      <c r="G29" s="6">
        <v>11</v>
      </c>
      <c r="H29" s="45">
        <v>0.08</v>
      </c>
    </row>
    <row r="30" spans="4:8" ht="15">
      <c r="D30" s="6">
        <v>2</v>
      </c>
      <c r="E30" s="43">
        <v>0.1</v>
      </c>
      <c r="G30" s="6">
        <v>12</v>
      </c>
      <c r="H30" s="46">
        <v>0.13</v>
      </c>
    </row>
    <row r="31" spans="4:8" ht="15">
      <c r="D31" s="6">
        <v>3</v>
      </c>
      <c r="E31" s="43">
        <v>0.1</v>
      </c>
      <c r="G31" s="6">
        <v>13</v>
      </c>
      <c r="H31" s="46">
        <v>0.15</v>
      </c>
    </row>
    <row r="32" spans="4:8" ht="15">
      <c r="D32" s="6">
        <v>4</v>
      </c>
      <c r="E32" s="43">
        <v>0.12</v>
      </c>
      <c r="G32" s="6">
        <v>14</v>
      </c>
      <c r="H32" s="46">
        <v>0.15</v>
      </c>
    </row>
    <row r="33" spans="4:8" ht="15">
      <c r="D33" s="6">
        <v>5</v>
      </c>
      <c r="E33" s="43">
        <v>0.15</v>
      </c>
      <c r="G33" s="6">
        <v>15</v>
      </c>
      <c r="H33" s="46">
        <v>0.1</v>
      </c>
    </row>
    <row r="34" spans="4:8" ht="15">
      <c r="D34" s="6">
        <v>6</v>
      </c>
      <c r="E34" s="43">
        <v>0.2</v>
      </c>
      <c r="G34" s="6">
        <v>16</v>
      </c>
      <c r="H34" s="46">
        <v>0.14</v>
      </c>
    </row>
    <row r="35" spans="4:8" ht="15">
      <c r="D35" s="6">
        <v>7</v>
      </c>
      <c r="E35" s="43">
        <v>0.18</v>
      </c>
      <c r="G35" s="6">
        <v>17</v>
      </c>
      <c r="H35" s="46">
        <v>0.17</v>
      </c>
    </row>
    <row r="36" spans="4:11" ht="15.75">
      <c r="D36" s="6">
        <v>8</v>
      </c>
      <c r="E36" s="43">
        <v>0.12</v>
      </c>
      <c r="G36" s="6">
        <v>18</v>
      </c>
      <c r="H36" s="46">
        <v>0.16</v>
      </c>
      <c r="J36" s="20" t="s">
        <v>23</v>
      </c>
      <c r="K36" s="21">
        <f>AVERAGE(E29:E38,H29:H38)</f>
        <v>0.1345</v>
      </c>
    </row>
    <row r="37" spans="4:8" ht="15">
      <c r="D37" s="6">
        <v>9</v>
      </c>
      <c r="E37" s="43">
        <v>0.12</v>
      </c>
      <c r="G37" s="6">
        <v>19</v>
      </c>
      <c r="H37" s="46">
        <v>0.12</v>
      </c>
    </row>
    <row r="38" spans="4:8" ht="15">
      <c r="D38" s="7">
        <v>10</v>
      </c>
      <c r="E38" s="44">
        <v>0.15</v>
      </c>
      <c r="G38" s="7">
        <v>20</v>
      </c>
      <c r="H38" s="47">
        <v>0.1</v>
      </c>
    </row>
    <row r="41" spans="1:3" ht="15.75">
      <c r="A41" s="3" t="s">
        <v>10</v>
      </c>
      <c r="B41" s="3"/>
      <c r="C41" s="3" t="s">
        <v>11</v>
      </c>
    </row>
    <row r="44" spans="5:7" ht="19.5">
      <c r="E44" s="4" t="s">
        <v>12</v>
      </c>
      <c r="F44" s="13" t="s">
        <v>18</v>
      </c>
      <c r="G44" s="9"/>
    </row>
    <row r="45" spans="3:7" ht="15">
      <c r="C45" s="61" t="s">
        <v>13</v>
      </c>
      <c r="D45" s="62"/>
      <c r="E45" s="4" t="s">
        <v>9</v>
      </c>
      <c r="F45" s="13" t="s">
        <v>20</v>
      </c>
      <c r="G45" s="9"/>
    </row>
    <row r="46" spans="3:7" ht="15">
      <c r="C46" s="63" t="s">
        <v>14</v>
      </c>
      <c r="D46" s="64"/>
      <c r="E46" s="6" t="s">
        <v>17</v>
      </c>
      <c r="F46" s="14" t="s">
        <v>12</v>
      </c>
      <c r="G46" s="9"/>
    </row>
    <row r="47" spans="3:7" ht="15">
      <c r="C47" s="65" t="s">
        <v>15</v>
      </c>
      <c r="D47" s="66"/>
      <c r="E47" s="7" t="s">
        <v>16</v>
      </c>
      <c r="F47" s="15" t="s">
        <v>20</v>
      </c>
      <c r="G47" s="9"/>
    </row>
    <row r="48" ht="15"/>
    <row r="49" ht="19.5">
      <c r="C49" s="2" t="s">
        <v>21</v>
      </c>
    </row>
    <row r="50" ht="15"/>
    <row r="52" ht="20.25" thickBot="1">
      <c r="C52" s="2" t="s">
        <v>22</v>
      </c>
    </row>
    <row r="53" spans="4:12" ht="15">
      <c r="D53" s="58" t="s">
        <v>13</v>
      </c>
      <c r="E53" s="59"/>
      <c r="F53" s="59"/>
      <c r="G53" s="58" t="s">
        <v>14</v>
      </c>
      <c r="H53" s="59"/>
      <c r="I53" s="60"/>
      <c r="J53" s="58" t="s">
        <v>15</v>
      </c>
      <c r="K53" s="59"/>
      <c r="L53" s="60"/>
    </row>
    <row r="54" spans="4:12" ht="19.5">
      <c r="D54" s="22" t="s">
        <v>12</v>
      </c>
      <c r="E54" s="13" t="s">
        <v>18</v>
      </c>
      <c r="F54" s="4" t="s">
        <v>19</v>
      </c>
      <c r="G54" s="22" t="s">
        <v>12</v>
      </c>
      <c r="H54" s="11" t="s">
        <v>18</v>
      </c>
      <c r="I54" s="23" t="s">
        <v>19</v>
      </c>
      <c r="J54" s="35" t="s">
        <v>12</v>
      </c>
      <c r="K54" s="5" t="s">
        <v>18</v>
      </c>
      <c r="L54" s="23" t="s">
        <v>19</v>
      </c>
    </row>
    <row r="55" spans="3:12" ht="15">
      <c r="C55" s="4">
        <v>1</v>
      </c>
      <c r="D55" s="24">
        <f aca="true" t="shared" si="0" ref="D55:D64">E29</f>
        <v>0.15</v>
      </c>
      <c r="E55" s="26">
        <f>LN(D55)</f>
        <v>-1.8971199848858813</v>
      </c>
      <c r="F55" s="26">
        <f>(D55-D75)/D75</f>
        <v>0.11524163568773223</v>
      </c>
      <c r="G55" s="30">
        <f>E55</f>
        <v>-1.8971199848858813</v>
      </c>
      <c r="H55" s="16">
        <f aca="true" t="shared" si="1" ref="H55:H74">E55</f>
        <v>-1.8971199848858813</v>
      </c>
      <c r="I55" s="28">
        <f>(G55-G75)/G75</f>
        <v>-0.06632813870574356</v>
      </c>
      <c r="J55" s="25">
        <f aca="true" t="shared" si="2" ref="J55:J64">1/E29</f>
        <v>6.666666666666667</v>
      </c>
      <c r="K55" s="18">
        <f>LN(J55)</f>
        <v>1.8971199848858813</v>
      </c>
      <c r="L55" s="28">
        <f>(J55-J75)/J75</f>
        <v>-0.14906149353138448</v>
      </c>
    </row>
    <row r="56" spans="3:12" ht="15">
      <c r="C56" s="6">
        <v>2</v>
      </c>
      <c r="D56" s="25">
        <f t="shared" si="0"/>
        <v>0.1</v>
      </c>
      <c r="E56" s="27">
        <f aca="true" t="shared" si="3" ref="E56:E74">LN(D56)</f>
        <v>-2.3025850929940455</v>
      </c>
      <c r="F56" s="27">
        <f>(D56-D75)/D75</f>
        <v>-0.25650557620817843</v>
      </c>
      <c r="G56" s="31">
        <f aca="true" t="shared" si="4" ref="G56:G74">E56</f>
        <v>-2.3025850929940455</v>
      </c>
      <c r="H56" s="17">
        <f t="shared" si="1"/>
        <v>-2.3025850929940455</v>
      </c>
      <c r="I56" s="29">
        <f>(G56-G75)/G75</f>
        <v>0.13322242488182995</v>
      </c>
      <c r="J56" s="25">
        <f t="shared" si="2"/>
        <v>10</v>
      </c>
      <c r="K56" s="19">
        <f aca="true" t="shared" si="5" ref="K56:K74">LN(J56)</f>
        <v>2.302585092994046</v>
      </c>
      <c r="L56" s="29">
        <f>(J56-J75)/J75</f>
        <v>0.2764077597029232</v>
      </c>
    </row>
    <row r="57" spans="3:12" ht="15">
      <c r="C57" s="6">
        <v>3</v>
      </c>
      <c r="D57" s="25">
        <f t="shared" si="0"/>
        <v>0.1</v>
      </c>
      <c r="E57" s="27">
        <f t="shared" si="3"/>
        <v>-2.3025850929940455</v>
      </c>
      <c r="F57" s="27">
        <f>(D57-D75)/D75</f>
        <v>-0.25650557620817843</v>
      </c>
      <c r="G57" s="31">
        <f t="shared" si="4"/>
        <v>-2.3025850929940455</v>
      </c>
      <c r="H57" s="17">
        <f t="shared" si="1"/>
        <v>-2.3025850929940455</v>
      </c>
      <c r="I57" s="29">
        <f>(G57-G75)/G75</f>
        <v>0.13322242488182995</v>
      </c>
      <c r="J57" s="25">
        <f t="shared" si="2"/>
        <v>10</v>
      </c>
      <c r="K57" s="19">
        <f t="shared" si="5"/>
        <v>2.302585092994046</v>
      </c>
      <c r="L57" s="29">
        <f>(J57-J75)/J75</f>
        <v>0.2764077597029232</v>
      </c>
    </row>
    <row r="58" spans="3:12" ht="15">
      <c r="C58" s="6">
        <v>4</v>
      </c>
      <c r="D58" s="25">
        <f t="shared" si="0"/>
        <v>0.12</v>
      </c>
      <c r="E58" s="27">
        <f t="shared" si="3"/>
        <v>-2.120263536200091</v>
      </c>
      <c r="F58" s="27">
        <f>(D58-D75)/D75</f>
        <v>-0.10780669144981421</v>
      </c>
      <c r="G58" s="31">
        <f t="shared" si="4"/>
        <v>-2.120263536200091</v>
      </c>
      <c r="H58" s="17">
        <f t="shared" si="1"/>
        <v>-2.120263536200091</v>
      </c>
      <c r="I58" s="29">
        <f>(G58-G75)/G75</f>
        <v>0.04349246123057581</v>
      </c>
      <c r="J58" s="25">
        <f t="shared" si="2"/>
        <v>8.333333333333334</v>
      </c>
      <c r="K58" s="19">
        <f t="shared" si="5"/>
        <v>2.120263536200091</v>
      </c>
      <c r="L58" s="29">
        <f>(J58-J75)/J75</f>
        <v>0.06367313308576941</v>
      </c>
    </row>
    <row r="59" spans="3:12" ht="15">
      <c r="C59" s="6">
        <v>5</v>
      </c>
      <c r="D59" s="25">
        <f t="shared" si="0"/>
        <v>0.15</v>
      </c>
      <c r="E59" s="27">
        <f t="shared" si="3"/>
        <v>-1.8971199848858813</v>
      </c>
      <c r="F59" s="27">
        <f>(D59-D75)/D75</f>
        <v>0.11524163568773223</v>
      </c>
      <c r="G59" s="31">
        <f t="shared" si="4"/>
        <v>-1.8971199848858813</v>
      </c>
      <c r="H59" s="17">
        <f t="shared" si="1"/>
        <v>-1.8971199848858813</v>
      </c>
      <c r="I59" s="29">
        <f>(G59-G75)/G75</f>
        <v>-0.06632813870574356</v>
      </c>
      <c r="J59" s="25">
        <f t="shared" si="2"/>
        <v>6.666666666666667</v>
      </c>
      <c r="K59" s="19">
        <f t="shared" si="5"/>
        <v>1.8971199848858813</v>
      </c>
      <c r="L59" s="29">
        <f>(J59-J75)/J75</f>
        <v>-0.14906149353138448</v>
      </c>
    </row>
    <row r="60" spans="3:12" ht="15">
      <c r="C60" s="6">
        <v>6</v>
      </c>
      <c r="D60" s="25">
        <f t="shared" si="0"/>
        <v>0.2</v>
      </c>
      <c r="E60" s="27">
        <f t="shared" si="3"/>
        <v>-1.6094379124341003</v>
      </c>
      <c r="F60" s="27">
        <f>(D60-D75)/D75</f>
        <v>0.48698884758364314</v>
      </c>
      <c r="G60" s="31">
        <f t="shared" si="4"/>
        <v>-1.6094379124341003</v>
      </c>
      <c r="H60" s="17">
        <f t="shared" si="1"/>
        <v>-1.6094379124341003</v>
      </c>
      <c r="I60" s="29">
        <f>(G60-G75)/G75</f>
        <v>-0.20791151676667355</v>
      </c>
      <c r="J60" s="25">
        <f t="shared" si="2"/>
        <v>5</v>
      </c>
      <c r="K60" s="19">
        <f t="shared" si="5"/>
        <v>1.6094379124341003</v>
      </c>
      <c r="L60" s="29">
        <f>(J60-J75)/J75</f>
        <v>-0.3617961201485384</v>
      </c>
    </row>
    <row r="61" spans="3:12" ht="15">
      <c r="C61" s="6">
        <v>7</v>
      </c>
      <c r="D61" s="25">
        <f t="shared" si="0"/>
        <v>0.18</v>
      </c>
      <c r="E61" s="27">
        <f t="shared" si="3"/>
        <v>-1.7147984280919266</v>
      </c>
      <c r="F61" s="27">
        <f>(D61-D75)/D75</f>
        <v>0.3382899628252787</v>
      </c>
      <c r="G61" s="31">
        <f t="shared" si="4"/>
        <v>-1.7147984280919266</v>
      </c>
      <c r="H61" s="17">
        <f t="shared" si="1"/>
        <v>-1.7147984280919266</v>
      </c>
      <c r="I61" s="29">
        <f>(G61-G75)/G75</f>
        <v>-0.1560581023569978</v>
      </c>
      <c r="J61" s="25">
        <f t="shared" si="2"/>
        <v>5.555555555555555</v>
      </c>
      <c r="K61" s="19">
        <f t="shared" si="5"/>
        <v>1.7147984280919266</v>
      </c>
      <c r="L61" s="29">
        <f>(J61-J75)/J75</f>
        <v>-0.29088457794282047</v>
      </c>
    </row>
    <row r="62" spans="3:12" ht="15">
      <c r="C62" s="6">
        <v>8</v>
      </c>
      <c r="D62" s="25">
        <f t="shared" si="0"/>
        <v>0.12</v>
      </c>
      <c r="E62" s="27">
        <f t="shared" si="3"/>
        <v>-2.120263536200091</v>
      </c>
      <c r="F62" s="27">
        <f>(D62-D75)/D75</f>
        <v>-0.10780669144981421</v>
      </c>
      <c r="G62" s="31">
        <f t="shared" si="4"/>
        <v>-2.120263536200091</v>
      </c>
      <c r="H62" s="17">
        <f t="shared" si="1"/>
        <v>-2.120263536200091</v>
      </c>
      <c r="I62" s="29">
        <f>(G62-G75)/G75</f>
        <v>0.04349246123057581</v>
      </c>
      <c r="J62" s="25">
        <f t="shared" si="2"/>
        <v>8.333333333333334</v>
      </c>
      <c r="K62" s="19">
        <f t="shared" si="5"/>
        <v>2.120263536200091</v>
      </c>
      <c r="L62" s="29">
        <f>(J62-J75)/J75</f>
        <v>0.06367313308576941</v>
      </c>
    </row>
    <row r="63" spans="3:12" ht="15">
      <c r="C63" s="6">
        <v>9</v>
      </c>
      <c r="D63" s="25">
        <f t="shared" si="0"/>
        <v>0.12</v>
      </c>
      <c r="E63" s="27">
        <f t="shared" si="3"/>
        <v>-2.120263536200091</v>
      </c>
      <c r="F63" s="27">
        <f>(D63-D75)/D75</f>
        <v>-0.10780669144981421</v>
      </c>
      <c r="G63" s="31">
        <f t="shared" si="4"/>
        <v>-2.120263536200091</v>
      </c>
      <c r="H63" s="17">
        <f t="shared" si="1"/>
        <v>-2.120263536200091</v>
      </c>
      <c r="I63" s="29">
        <f>(G63-G75)/G75</f>
        <v>0.04349246123057581</v>
      </c>
      <c r="J63" s="25">
        <f t="shared" si="2"/>
        <v>8.333333333333334</v>
      </c>
      <c r="K63" s="19">
        <f t="shared" si="5"/>
        <v>2.120263536200091</v>
      </c>
      <c r="L63" s="29">
        <f>(J63-J75)/J75</f>
        <v>0.06367313308576941</v>
      </c>
    </row>
    <row r="64" spans="3:12" ht="15">
      <c r="C64" s="6">
        <v>10</v>
      </c>
      <c r="D64" s="25">
        <f t="shared" si="0"/>
        <v>0.15</v>
      </c>
      <c r="E64" s="27">
        <f t="shared" si="3"/>
        <v>-1.8971199848858813</v>
      </c>
      <c r="F64" s="27">
        <f>(D64-D75)/D75</f>
        <v>0.11524163568773223</v>
      </c>
      <c r="G64" s="31">
        <f t="shared" si="4"/>
        <v>-1.8971199848858813</v>
      </c>
      <c r="H64" s="17">
        <f t="shared" si="1"/>
        <v>-1.8971199848858813</v>
      </c>
      <c r="I64" s="29">
        <f>(G64-G75)/G75</f>
        <v>-0.06632813870574356</v>
      </c>
      <c r="J64" s="25">
        <f t="shared" si="2"/>
        <v>6.666666666666667</v>
      </c>
      <c r="K64" s="19">
        <f t="shared" si="5"/>
        <v>1.8971199848858813</v>
      </c>
      <c r="L64" s="29">
        <f>(J64-J75)/J75</f>
        <v>-0.14906149353138448</v>
      </c>
    </row>
    <row r="65" spans="3:12" ht="15">
      <c r="C65" s="6">
        <v>11</v>
      </c>
      <c r="D65" s="25">
        <f>H29</f>
        <v>0.08</v>
      </c>
      <c r="E65" s="27">
        <f t="shared" si="3"/>
        <v>-2.5257286443082556</v>
      </c>
      <c r="F65" s="27">
        <f>(D65-D75)/D75</f>
        <v>-0.4052044609665428</v>
      </c>
      <c r="G65" s="31">
        <f t="shared" si="4"/>
        <v>-2.5257286443082556</v>
      </c>
      <c r="H65" s="17">
        <f t="shared" si="1"/>
        <v>-2.5257286443082556</v>
      </c>
      <c r="I65" s="29">
        <f>(G65-G75)/G75</f>
        <v>0.24304302481814954</v>
      </c>
      <c r="J65" s="25">
        <f>1/H29</f>
        <v>12.5</v>
      </c>
      <c r="K65" s="19">
        <f t="shared" si="5"/>
        <v>2.5257286443082556</v>
      </c>
      <c r="L65" s="29">
        <f>(J65-J75)/J75</f>
        <v>0.595509699628654</v>
      </c>
    </row>
    <row r="66" spans="3:12" ht="15">
      <c r="C66" s="6">
        <v>12</v>
      </c>
      <c r="D66" s="25">
        <f aca="true" t="shared" si="6" ref="D66:D74">H30</f>
        <v>0.13</v>
      </c>
      <c r="E66" s="27">
        <f t="shared" si="3"/>
        <v>-2.0402208285265546</v>
      </c>
      <c r="F66" s="27">
        <f>(D66-D75)/D75</f>
        <v>-0.033457249070631995</v>
      </c>
      <c r="G66" s="31">
        <f t="shared" si="4"/>
        <v>-2.0402208285265546</v>
      </c>
      <c r="H66" s="17">
        <f t="shared" si="1"/>
        <v>-2.0402208285265546</v>
      </c>
      <c r="I66" s="29">
        <f>(G66-G75)/G75</f>
        <v>0.004099262881511833</v>
      </c>
      <c r="J66" s="25">
        <f aca="true" t="shared" si="7" ref="J66:J74">1/H30</f>
        <v>7.692307692307692</v>
      </c>
      <c r="K66" s="19">
        <f t="shared" si="5"/>
        <v>2.0402208285265546</v>
      </c>
      <c r="L66" s="29">
        <f>(J66-J75)/J75</f>
        <v>-0.01814787715159762</v>
      </c>
    </row>
    <row r="67" spans="3:12" ht="15">
      <c r="C67" s="6">
        <v>13</v>
      </c>
      <c r="D67" s="25">
        <f t="shared" si="6"/>
        <v>0.15</v>
      </c>
      <c r="E67" s="27">
        <f t="shared" si="3"/>
        <v>-1.8971199848858813</v>
      </c>
      <c r="F67" s="27">
        <f>(D67-D75)/D75</f>
        <v>0.11524163568773223</v>
      </c>
      <c r="G67" s="31">
        <f t="shared" si="4"/>
        <v>-1.8971199848858813</v>
      </c>
      <c r="H67" s="17">
        <f t="shared" si="1"/>
        <v>-1.8971199848858813</v>
      </c>
      <c r="I67" s="29">
        <f>(G67-G75)/G75</f>
        <v>-0.06632813870574356</v>
      </c>
      <c r="J67" s="25">
        <f t="shared" si="7"/>
        <v>6.666666666666667</v>
      </c>
      <c r="K67" s="19">
        <f t="shared" si="5"/>
        <v>1.8971199848858813</v>
      </c>
      <c r="L67" s="29">
        <f>(J67-J75)/J75</f>
        <v>-0.14906149353138448</v>
      </c>
    </row>
    <row r="68" spans="3:12" ht="15">
      <c r="C68" s="6">
        <v>14</v>
      </c>
      <c r="D68" s="25">
        <f t="shared" si="6"/>
        <v>0.15</v>
      </c>
      <c r="E68" s="27">
        <f t="shared" si="3"/>
        <v>-1.8971199848858813</v>
      </c>
      <c r="F68" s="27">
        <f>(D68-D75)/D75</f>
        <v>0.11524163568773223</v>
      </c>
      <c r="G68" s="31">
        <f t="shared" si="4"/>
        <v>-1.8971199848858813</v>
      </c>
      <c r="H68" s="17">
        <f t="shared" si="1"/>
        <v>-1.8971199848858813</v>
      </c>
      <c r="I68" s="29">
        <f>(G68-G75)/G75</f>
        <v>-0.06632813870574356</v>
      </c>
      <c r="J68" s="25">
        <f t="shared" si="7"/>
        <v>6.666666666666667</v>
      </c>
      <c r="K68" s="19">
        <f t="shared" si="5"/>
        <v>1.8971199848858813</v>
      </c>
      <c r="L68" s="29">
        <f>(J68-J75)/J75</f>
        <v>-0.14906149353138448</v>
      </c>
    </row>
    <row r="69" spans="3:12" ht="15">
      <c r="C69" s="6">
        <v>15</v>
      </c>
      <c r="D69" s="25">
        <f t="shared" si="6"/>
        <v>0.1</v>
      </c>
      <c r="E69" s="27">
        <f t="shared" si="3"/>
        <v>-2.3025850929940455</v>
      </c>
      <c r="F69" s="27">
        <f>(D69-D75)/D75</f>
        <v>-0.25650557620817843</v>
      </c>
      <c r="G69" s="31">
        <f t="shared" si="4"/>
        <v>-2.3025850929940455</v>
      </c>
      <c r="H69" s="17">
        <f t="shared" si="1"/>
        <v>-2.3025850929940455</v>
      </c>
      <c r="I69" s="29">
        <f>(G69-G75)/G75</f>
        <v>0.13322242488182995</v>
      </c>
      <c r="J69" s="25">
        <f t="shared" si="7"/>
        <v>10</v>
      </c>
      <c r="K69" s="19">
        <f t="shared" si="5"/>
        <v>2.302585092994046</v>
      </c>
      <c r="L69" s="29">
        <f>(J69-J75)/J75</f>
        <v>0.2764077597029232</v>
      </c>
    </row>
    <row r="70" spans="3:12" ht="15">
      <c r="C70" s="6">
        <v>16</v>
      </c>
      <c r="D70" s="25">
        <f t="shared" si="6"/>
        <v>0.14</v>
      </c>
      <c r="E70" s="27">
        <f t="shared" si="3"/>
        <v>-1.9661128563728327</v>
      </c>
      <c r="F70" s="27">
        <f>(D70-D75)/D75</f>
        <v>0.04089219330855022</v>
      </c>
      <c r="G70" s="31">
        <f t="shared" si="4"/>
        <v>-1.9661128563728327</v>
      </c>
      <c r="H70" s="17">
        <f t="shared" si="1"/>
        <v>-1.9661128563728327</v>
      </c>
      <c r="I70" s="29">
        <f>(G70-G75)/G75</f>
        <v>-0.032373142052681415</v>
      </c>
      <c r="J70" s="25">
        <f t="shared" si="7"/>
        <v>7.142857142857142</v>
      </c>
      <c r="K70" s="19">
        <f t="shared" si="5"/>
        <v>1.9661128563728327</v>
      </c>
      <c r="L70" s="29">
        <f>(J70-J75)/J75</f>
        <v>-0.0882801716407692</v>
      </c>
    </row>
    <row r="71" spans="3:12" ht="15">
      <c r="C71" s="6">
        <v>17</v>
      </c>
      <c r="D71" s="25">
        <f t="shared" si="6"/>
        <v>0.17</v>
      </c>
      <c r="E71" s="27">
        <f t="shared" si="3"/>
        <v>-1.7719568419318752</v>
      </c>
      <c r="F71" s="27">
        <f>(D71-D75)/D75</f>
        <v>0.26394052044609667</v>
      </c>
      <c r="G71" s="31">
        <f t="shared" si="4"/>
        <v>-1.7719568419318752</v>
      </c>
      <c r="H71" s="17">
        <f t="shared" si="1"/>
        <v>-1.7719568419318752</v>
      </c>
      <c r="I71" s="29">
        <f>(G71-G75)/G75</f>
        <v>-0.12792746061385976</v>
      </c>
      <c r="J71" s="25">
        <f t="shared" si="7"/>
        <v>5.88235294117647</v>
      </c>
      <c r="K71" s="19">
        <f t="shared" si="5"/>
        <v>1.7719568419318752</v>
      </c>
      <c r="L71" s="29">
        <f>(J71-J75)/J75</f>
        <v>-0.24917190605710404</v>
      </c>
    </row>
    <row r="72" spans="3:12" ht="15">
      <c r="C72" s="6">
        <v>18</v>
      </c>
      <c r="D72" s="25">
        <f t="shared" si="6"/>
        <v>0.16</v>
      </c>
      <c r="E72" s="27">
        <f t="shared" si="3"/>
        <v>-1.8325814637483102</v>
      </c>
      <c r="F72" s="27">
        <f>(D72-D75)/D75</f>
        <v>0.18959107806691444</v>
      </c>
      <c r="G72" s="31">
        <f t="shared" si="4"/>
        <v>-1.8325814637483102</v>
      </c>
      <c r="H72" s="17">
        <f t="shared" si="1"/>
        <v>-1.8325814637483102</v>
      </c>
      <c r="I72" s="29">
        <f>(G72-G75)/G75</f>
        <v>-0.09809091683035406</v>
      </c>
      <c r="J72" s="25">
        <f t="shared" si="7"/>
        <v>6.25</v>
      </c>
      <c r="K72" s="19">
        <f t="shared" si="5"/>
        <v>1.8325814637483102</v>
      </c>
      <c r="L72" s="29">
        <f>(J72-J75)/J75</f>
        <v>-0.202245150185673</v>
      </c>
    </row>
    <row r="73" spans="3:12" ht="15">
      <c r="C73" s="6">
        <v>19</v>
      </c>
      <c r="D73" s="25">
        <f t="shared" si="6"/>
        <v>0.12</v>
      </c>
      <c r="E73" s="27">
        <f t="shared" si="3"/>
        <v>-2.120263536200091</v>
      </c>
      <c r="F73" s="27">
        <f>(D73-D75)/D75</f>
        <v>-0.10780669144981421</v>
      </c>
      <c r="G73" s="31">
        <f t="shared" si="4"/>
        <v>-2.120263536200091</v>
      </c>
      <c r="H73" s="17">
        <f t="shared" si="1"/>
        <v>-2.120263536200091</v>
      </c>
      <c r="I73" s="29">
        <f>(G73-G75)/G75</f>
        <v>0.04349246123057581</v>
      </c>
      <c r="J73" s="25">
        <f t="shared" si="7"/>
        <v>8.333333333333334</v>
      </c>
      <c r="K73" s="19">
        <f t="shared" si="5"/>
        <v>2.120263536200091</v>
      </c>
      <c r="L73" s="29">
        <f>(J73-J75)/J75</f>
        <v>0.06367313308576941</v>
      </c>
    </row>
    <row r="74" spans="3:12" ht="15.75" thickBot="1">
      <c r="C74" s="6">
        <v>20</v>
      </c>
      <c r="D74" s="25">
        <f t="shared" si="6"/>
        <v>0.1</v>
      </c>
      <c r="E74" s="27">
        <f t="shared" si="3"/>
        <v>-2.3025850929940455</v>
      </c>
      <c r="F74" s="27">
        <f>(D74-D75)/D75</f>
        <v>-0.25650557620817843</v>
      </c>
      <c r="G74" s="31">
        <f t="shared" si="4"/>
        <v>-2.3025850929940455</v>
      </c>
      <c r="H74" s="17">
        <f t="shared" si="1"/>
        <v>-2.3025850929940455</v>
      </c>
      <c r="I74" s="29">
        <f>(G74-G75)/G75</f>
        <v>0.13322242488182995</v>
      </c>
      <c r="J74" s="25">
        <f t="shared" si="7"/>
        <v>10</v>
      </c>
      <c r="K74" s="19">
        <f t="shared" si="5"/>
        <v>2.302585092994046</v>
      </c>
      <c r="L74" s="29">
        <f>(J74-J75)/J75</f>
        <v>0.2764077597029232</v>
      </c>
    </row>
    <row r="75" spans="3:12" ht="16.5" thickBot="1">
      <c r="C75" s="36" t="s">
        <v>24</v>
      </c>
      <c r="D75" s="36">
        <f>AVERAGE(D55:D74)</f>
        <v>0.1345</v>
      </c>
      <c r="E75" s="32"/>
      <c r="F75" s="32"/>
      <c r="G75" s="37">
        <f>AVERAGE(G55:G74)</f>
        <v>-2.0318915708309904</v>
      </c>
      <c r="H75" s="33"/>
      <c r="I75" s="34"/>
      <c r="J75" s="36">
        <f>AVERAGE(J55:J74)</f>
        <v>7.834486999928177</v>
      </c>
      <c r="K75" s="33"/>
      <c r="L75" s="34"/>
    </row>
    <row r="78" spans="1:3" ht="15.75">
      <c r="A78" s="3" t="s">
        <v>25</v>
      </c>
      <c r="C78" s="3" t="s">
        <v>26</v>
      </c>
    </row>
    <row r="93" spans="1:3" ht="15.75">
      <c r="A93" s="3" t="s">
        <v>27</v>
      </c>
      <c r="C93" s="3" t="s">
        <v>28</v>
      </c>
    </row>
    <row r="95" ht="15">
      <c r="D95" s="2" t="s">
        <v>33</v>
      </c>
    </row>
    <row r="96" ht="15">
      <c r="C96" s="2" t="s">
        <v>34</v>
      </c>
    </row>
    <row r="97" ht="15">
      <c r="C97" s="2" t="s">
        <v>35</v>
      </c>
    </row>
    <row r="100" spans="1:3" ht="15.75">
      <c r="A100" s="3" t="s">
        <v>29</v>
      </c>
      <c r="C100" s="3" t="s">
        <v>30</v>
      </c>
    </row>
    <row r="116" ht="15">
      <c r="D116" s="2" t="s">
        <v>31</v>
      </c>
    </row>
    <row r="117" ht="15">
      <c r="C117" s="2" t="s">
        <v>32</v>
      </c>
    </row>
    <row r="119" ht="15"/>
    <row r="120" ht="15"/>
    <row r="123" spans="3:5" ht="15">
      <c r="C123" s="2" t="s">
        <v>36</v>
      </c>
      <c r="E123" s="8" t="s">
        <v>37</v>
      </c>
    </row>
    <row r="125" spans="5:6" ht="19.5">
      <c r="E125" s="12" t="s">
        <v>39</v>
      </c>
      <c r="F125" s="12" t="s">
        <v>40</v>
      </c>
    </row>
    <row r="126" spans="3:6" ht="15">
      <c r="C126" s="2" t="s">
        <v>38</v>
      </c>
      <c r="E126" s="38">
        <f aca="true" t="array" ref="E126:F126">LINEST(I55:I74,H55:H74,TRUE)</f>
        <v>-0.4921522458952007</v>
      </c>
      <c r="F126" s="12">
        <v>-0.9999999999999991</v>
      </c>
    </row>
    <row r="128" spans="3:6" ht="15.75">
      <c r="C128" s="2" t="s">
        <v>41</v>
      </c>
      <c r="E128" s="39" t="s">
        <v>42</v>
      </c>
      <c r="F128" s="39" t="s">
        <v>43</v>
      </c>
    </row>
    <row r="129" spans="5:6" ht="15.75">
      <c r="E129" s="40">
        <f>EXP(1/F129)</f>
        <v>0.1310873255214242</v>
      </c>
      <c r="F129" s="40">
        <f>E126</f>
        <v>-0.4921522458952007</v>
      </c>
    </row>
    <row r="131" ht="15">
      <c r="C131" s="2" t="s">
        <v>44</v>
      </c>
    </row>
    <row r="132" ht="15"/>
    <row r="133" spans="8:9" ht="15">
      <c r="H133" s="2" t="s">
        <v>45</v>
      </c>
      <c r="I133" s="2" t="s">
        <v>46</v>
      </c>
    </row>
    <row r="134" ht="15">
      <c r="I134" s="2" t="s">
        <v>47</v>
      </c>
    </row>
  </sheetData>
  <sheetProtection/>
  <mergeCells count="6">
    <mergeCell ref="J53:L53"/>
    <mergeCell ref="D53:F53"/>
    <mergeCell ref="G53:I53"/>
    <mergeCell ref="C45:D45"/>
    <mergeCell ref="C46:D46"/>
    <mergeCell ref="C47:D47"/>
  </mergeCells>
  <printOptions/>
  <pageMargins left="0.75" right="0.75" top="1" bottom="1" header="0.5" footer="0.5"/>
  <pageSetup horizontalDpi="300" verticalDpi="300" orientation="portrait" r:id="rId8"/>
  <drawing r:id="rId7"/>
  <legacyDrawing r:id="rId6"/>
  <oleObjects>
    <oleObject progId="Equation.3" shapeId="2697357" r:id="rId1"/>
    <oleObject progId="Equation.3" shapeId="2746469" r:id="rId2"/>
    <oleObject progId="Equation.3" shapeId="46838" r:id="rId3"/>
    <oleObject progId="Equation.3" shapeId="49966" r:id="rId4"/>
    <oleObject progId="Equation.3" shapeId="19310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bensaid</dc:creator>
  <cp:keywords/>
  <dc:description/>
  <cp:lastModifiedBy>Owner</cp:lastModifiedBy>
  <dcterms:created xsi:type="dcterms:W3CDTF">2005-06-13T03:14:14Z</dcterms:created>
  <dcterms:modified xsi:type="dcterms:W3CDTF">2011-10-25T09:27:42Z</dcterms:modified>
  <cp:category/>
  <cp:version/>
  <cp:contentType/>
  <cp:contentStatus/>
</cp:coreProperties>
</file>