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955" activeTab="0"/>
  </bookViews>
  <sheets>
    <sheet name="Velocity w.r.t. Earth" sheetId="1" r:id="rId1"/>
    <sheet name="Distance w.r.t. Earth" sheetId="2" r:id="rId2"/>
    <sheet name="Vehicle mass" sheetId="3" r:id="rId3"/>
    <sheet name="Acceleration" sheetId="4" r:id="rId4"/>
    <sheet name="Simulation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<sst xmlns="http://schemas.openxmlformats.org/spreadsheetml/2006/main" count="23" uniqueCount="23">
  <si>
    <t>One dimensional simulation of interstellar flight</t>
  </si>
  <si>
    <t>Tom Jaquish</t>
  </si>
  <si>
    <t>Input parameters:</t>
  </si>
  <si>
    <t>(w.r.t. = "with respect to" or "in the frame of")</t>
  </si>
  <si>
    <t>Initial vehicle position w.r.t. Earth, lightyears</t>
  </si>
  <si>
    <t>Initial vehicle velocity w.r.t. Earth, fraction of c</t>
  </si>
  <si>
    <t>Initial Earth time, years</t>
  </si>
  <si>
    <t>Initial vehicle time, years</t>
  </si>
  <si>
    <t>Initial vehicle mass w.r.t. vehicle, tonnes</t>
  </si>
  <si>
    <t>Propulsive efficiency, fraction</t>
  </si>
  <si>
    <t>Time step
 w.r.t. vehicle, years</t>
  </si>
  <si>
    <t>Earth time,
 years</t>
  </si>
  <si>
    <t>Duration of step 
w.r.t. Earth, years</t>
  </si>
  <si>
    <t>Vehicle position
w.r.t. Earth, lightyears</t>
  </si>
  <si>
    <t>Vehicle time,
years</t>
  </si>
  <si>
    <t>Acceleration felt on vehicle
during time step, gees</t>
  </si>
  <si>
    <t>Simulation outputs, at the end of each time step</t>
  </si>
  <si>
    <t>Vehicle velocity (V4) 
w.r.t. Earth, fraction of c</t>
  </si>
  <si>
    <t>Per step input parameters</t>
  </si>
  <si>
    <t>Mass ejected (m2),
 tonnes</t>
  </si>
  <si>
    <t>Vehicle mass (m3)
w.r.t. vehicle, tonnes</t>
  </si>
  <si>
    <t>1=accel
-1=decel</t>
  </si>
  <si>
    <t>Length of side of ice cube to hold this much mass, meters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</si>
</sst>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00E+00"/>
    <numFmt numFmtId="166" formatCode="0.0000000E+00"/>
    <numFmt numFmtId="167" formatCode="0.000000000E+00"/>
  </numFmts>
  <fonts count="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Velocity in the Earth-Star frame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Simulation!$D$18:$D$45</c:f>
              <c:numCache>
                <c:ptCount val="28"/>
                <c:pt idx="0">
                  <c:v>0</c:v>
                </c:pt>
                <c:pt idx="1">
                  <c:v>1.0002470050673709</c:v>
                </c:pt>
                <c:pt idx="2">
                  <c:v>2.002659708461009</c:v>
                </c:pt>
                <c:pt idx="3">
                  <c:v>3.010235957225471</c:v>
                </c:pt>
                <c:pt idx="4">
                  <c:v>4.0273786608641675</c:v>
                </c:pt>
                <c:pt idx="5">
                  <c:v>5.060888997692589</c:v>
                </c:pt>
                <c:pt idx="6">
                  <c:v>6.1220484506173145</c:v>
                </c:pt>
                <c:pt idx="7">
                  <c:v>7.231693772417932</c:v>
                </c:pt>
                <c:pt idx="8">
                  <c:v>8.435965157779455</c:v>
                </c:pt>
                <c:pt idx="9">
                  <c:v>9.885126104000072</c:v>
                </c:pt>
                <c:pt idx="10">
                  <c:v>11.63902879034769</c:v>
                </c:pt>
                <c:pt idx="11">
                  <c:v>13.398797375891856</c:v>
                </c:pt>
                <c:pt idx="12">
                  <c:v>15.164521494703534</c:v>
                </c:pt>
                <c:pt idx="13">
                  <c:v>16.93629304741066</c:v>
                </c:pt>
                <c:pt idx="14">
                  <c:v>18.714206282612807</c:v>
                </c:pt>
                <c:pt idx="15">
                  <c:v>20.498357882109886</c:v>
                </c:pt>
                <c:pt idx="16">
                  <c:v>22.288847050166297</c:v>
                </c:pt>
                <c:pt idx="17">
                  <c:v>24.04645781392853</c:v>
                </c:pt>
                <c:pt idx="18">
                  <c:v>25.731702214629056</c:v>
                </c:pt>
                <c:pt idx="19">
                  <c:v>27.339298940188463</c:v>
                </c:pt>
                <c:pt idx="20">
                  <c:v>28.862787571614604</c:v>
                </c:pt>
                <c:pt idx="21">
                  <c:v>30.294039565830715</c:v>
                </c:pt>
                <c:pt idx="22">
                  <c:v>31.62246239400713</c:v>
                </c:pt>
                <c:pt idx="23">
                  <c:v>32.83373645541943</c:v>
                </c:pt>
                <c:pt idx="24">
                  <c:v>33.90965528921703</c:v>
                </c:pt>
                <c:pt idx="25">
                  <c:v>34.92990868430444</c:v>
                </c:pt>
                <c:pt idx="26">
                  <c:v>35.937112613449585</c:v>
                </c:pt>
                <c:pt idx="27">
                  <c:v>36.93782575705631</c:v>
                </c:pt>
              </c:numCache>
            </c:numRef>
          </c:xVal>
          <c:yVal>
            <c:numRef>
              <c:f>Simulation!$F$18:$F$45</c:f>
              <c:numCache>
                <c:ptCount val="28"/>
                <c:pt idx="0">
                  <c:v>0</c:v>
                </c:pt>
                <c:pt idx="1">
                  <c:v>0.044444444444444446</c:v>
                </c:pt>
                <c:pt idx="2">
                  <c:v>0.0942350332594235</c:v>
                </c:pt>
                <c:pt idx="3">
                  <c:v>0.15056710775047258</c:v>
                </c:pt>
                <c:pt idx="4">
                  <c:v>0.21507489410017905</c:v>
                </c:pt>
                <c:pt idx="5">
                  <c:v>0.2900837161378955</c:v>
                </c:pt>
                <c:pt idx="6">
                  <c:v>0.3790870190163068</c:v>
                </c:pt>
                <c:pt idx="7">
                  <c:v>0.4877662390765311</c:v>
                </c:pt>
                <c:pt idx="8">
                  <c:v>0.6266358743373395</c:v>
                </c:pt>
                <c:pt idx="9">
                  <c:v>0.8208789859123947</c:v>
                </c:pt>
                <c:pt idx="10">
                  <c:v>0.8221924384574218</c:v>
                </c:pt>
                <c:pt idx="11">
                  <c:v>0.8235104626395735</c:v>
                </c:pt>
                <c:pt idx="12">
                  <c:v>0.8248331072015858</c:v>
                </c:pt>
                <c:pt idx="13">
                  <c:v>0.8261604219188429</c:v>
                </c:pt>
                <c:pt idx="14">
                  <c:v>0.8274924576328109</c:v>
                </c:pt>
                <c:pt idx="15">
                  <c:v>0.8288292662859302</c:v>
                </c:pt>
                <c:pt idx="16">
                  <c:v>0.8301709009580464</c:v>
                </c:pt>
                <c:pt idx="17">
                  <c:v>0.8145675404243229</c:v>
                </c:pt>
                <c:pt idx="18">
                  <c:v>0.7952689240655259</c:v>
                </c:pt>
                <c:pt idx="19">
                  <c:v>0.7706915955566149</c:v>
                </c:pt>
                <c:pt idx="20">
                  <c:v>0.7381549796337464</c:v>
                </c:pt>
                <c:pt idx="21">
                  <c:v>0.6926961031613204</c:v>
                </c:pt>
                <c:pt idx="22">
                  <c:v>0.6238657218817325</c:v>
                </c:pt>
                <c:pt idx="23">
                  <c:v>0.5047132518287635</c:v>
                </c:pt>
                <c:pt idx="24">
                  <c:v>0.2332426909028818</c:v>
                </c:pt>
                <c:pt idx="25">
                  <c:v>0.16328524286140728</c:v>
                </c:pt>
                <c:pt idx="26">
                  <c:v>0.075492064198001</c:v>
                </c:pt>
                <c:pt idx="27">
                  <c:v>6.024901212323538E-11</c:v>
                </c:pt>
              </c:numCache>
            </c:numRef>
          </c:yVal>
          <c:smooth val="0"/>
        </c:ser>
        <c:axId val="47114147"/>
        <c:axId val="21374140"/>
      </c:scatterChart>
      <c:valAx>
        <c:axId val="4711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of flight, years as seen from Earth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74140"/>
        <c:crosses val="autoZero"/>
        <c:crossBetween val="midCat"/>
        <c:dispUnits/>
      </c:valAx>
      <c:valAx>
        <c:axId val="213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Speed, fraction of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141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Position in the Earth-Star frame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Simulation!$D$18:$D$45</c:f>
              <c:numCache>
                <c:ptCount val="28"/>
                <c:pt idx="0">
                  <c:v>0</c:v>
                </c:pt>
                <c:pt idx="1">
                  <c:v>1.0002470050673709</c:v>
                </c:pt>
                <c:pt idx="2">
                  <c:v>2.002659708461009</c:v>
                </c:pt>
                <c:pt idx="3">
                  <c:v>3.010235957225471</c:v>
                </c:pt>
                <c:pt idx="4">
                  <c:v>4.0273786608641675</c:v>
                </c:pt>
                <c:pt idx="5">
                  <c:v>5.060888997692589</c:v>
                </c:pt>
                <c:pt idx="6">
                  <c:v>6.1220484506173145</c:v>
                </c:pt>
                <c:pt idx="7">
                  <c:v>7.231693772417932</c:v>
                </c:pt>
                <c:pt idx="8">
                  <c:v>8.435965157779455</c:v>
                </c:pt>
                <c:pt idx="9">
                  <c:v>9.885126104000072</c:v>
                </c:pt>
                <c:pt idx="10">
                  <c:v>11.63902879034769</c:v>
                </c:pt>
                <c:pt idx="11">
                  <c:v>13.398797375891856</c:v>
                </c:pt>
                <c:pt idx="12">
                  <c:v>15.164521494703534</c:v>
                </c:pt>
                <c:pt idx="13">
                  <c:v>16.93629304741066</c:v>
                </c:pt>
                <c:pt idx="14">
                  <c:v>18.714206282612807</c:v>
                </c:pt>
                <c:pt idx="15">
                  <c:v>20.498357882109886</c:v>
                </c:pt>
                <c:pt idx="16">
                  <c:v>22.288847050166297</c:v>
                </c:pt>
                <c:pt idx="17">
                  <c:v>24.04645781392853</c:v>
                </c:pt>
                <c:pt idx="18">
                  <c:v>25.731702214629056</c:v>
                </c:pt>
                <c:pt idx="19">
                  <c:v>27.339298940188463</c:v>
                </c:pt>
                <c:pt idx="20">
                  <c:v>28.862787571614604</c:v>
                </c:pt>
                <c:pt idx="21">
                  <c:v>30.294039565830715</c:v>
                </c:pt>
                <c:pt idx="22">
                  <c:v>31.62246239400713</c:v>
                </c:pt>
                <c:pt idx="23">
                  <c:v>32.83373645541943</c:v>
                </c:pt>
                <c:pt idx="24">
                  <c:v>33.90965528921703</c:v>
                </c:pt>
                <c:pt idx="25">
                  <c:v>34.92990868430444</c:v>
                </c:pt>
                <c:pt idx="26">
                  <c:v>35.937112613449585</c:v>
                </c:pt>
                <c:pt idx="27">
                  <c:v>36.93782575705631</c:v>
                </c:pt>
              </c:numCache>
            </c:numRef>
          </c:xVal>
          <c:yVal>
            <c:numRef>
              <c:f>Simulation!$G$18:$G$45</c:f>
              <c:numCache>
                <c:ptCount val="28"/>
                <c:pt idx="0">
                  <c:v>0</c:v>
                </c:pt>
                <c:pt idx="1">
                  <c:v>0.022227711223719353</c:v>
                </c:pt>
                <c:pt idx="2">
                  <c:v>0.09173474629889536</c:v>
                </c:pt>
                <c:pt idx="3">
                  <c:v>0.21506315776302537</c:v>
                </c:pt>
                <c:pt idx="4">
                  <c:v>0.40101820492614393</c:v>
                </c:pt>
                <c:pt idx="5">
                  <c:v>0.6620615276356088</c:v>
                </c:pt>
                <c:pt idx="6">
                  <c:v>1.0171099532503436</c:v>
                </c:pt>
                <c:pt idx="7">
                  <c:v>1.498059784515514</c:v>
                </c:pt>
                <c:pt idx="8">
                  <c:v>2.169081073000879</c:v>
                </c:pt>
                <c:pt idx="9">
                  <c:v>3.217922075274833</c:v>
                </c:pt>
                <c:pt idx="10">
                  <c:v>4.658815767806447</c:v>
                </c:pt>
                <c:pt idx="11">
                  <c:v>6.106843901051143</c:v>
                </c:pt>
                <c:pt idx="12">
                  <c:v>7.562103899729481</c:v>
                </c:pt>
                <c:pt idx="13">
                  <c:v>9.024695584029041</c:v>
                </c:pt>
                <c:pt idx="14">
                  <c:v>10.494721254521554</c:v>
                </c:pt>
                <c:pt idx="15">
                  <c:v>11.972285781027246</c:v>
                </c:pt>
                <c:pt idx="16">
                  <c:v>13.457496695654305</c:v>
                </c:pt>
                <c:pt idx="17">
                  <c:v>14.90290168972789</c:v>
                </c:pt>
                <c:pt idx="18">
                  <c:v>16.259385633640417</c:v>
                </c:pt>
                <c:pt idx="19">
                  <c:v>17.518102135490345</c:v>
                </c:pt>
                <c:pt idx="20">
                  <c:v>18.667457437424737</c:v>
                </c:pt>
                <c:pt idx="21">
                  <c:v>19.691411670263097</c:v>
                </c:pt>
                <c:pt idx="22">
                  <c:v>20.565887061809494</c:v>
                </c:pt>
                <c:pt idx="23">
                  <c:v>21.24939628036491</c:v>
                </c:pt>
                <c:pt idx="24">
                  <c:v>21.64638662901383</c:v>
                </c:pt>
                <c:pt idx="25">
                  <c:v>21.848666114348834</c:v>
                </c:pt>
                <c:pt idx="26">
                  <c:v>21.9689148352793</c:v>
                </c:pt>
                <c:pt idx="27">
                  <c:v>22.006687785749918</c:v>
                </c:pt>
              </c:numCache>
            </c:numRef>
          </c:yVal>
          <c:smooth val="0"/>
        </c:ser>
        <c:axId val="58149533"/>
        <c:axId val="53583750"/>
      </c:scatterChart>
      <c:valAx>
        <c:axId val="581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years as seen on Earth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83750"/>
        <c:crosses val="autoZero"/>
        <c:crossBetween val="midCat"/>
        <c:dispUnits/>
      </c:valAx>
      <c:valAx>
        <c:axId val="5358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Earth, lightyears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49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Vehicle mass, as seen on the vehicle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Simulation!$H$18:$H$45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Simulation!$I$18:$I$45</c:f>
              <c:numCache>
                <c:ptCount val="28"/>
                <c:pt idx="0">
                  <c:v>1000000</c:v>
                </c:pt>
                <c:pt idx="1">
                  <c:v>900000</c:v>
                </c:pt>
                <c:pt idx="2">
                  <c:v>800000</c:v>
                </c:pt>
                <c:pt idx="3">
                  <c:v>700000</c:v>
                </c:pt>
                <c:pt idx="4">
                  <c:v>600000</c:v>
                </c:pt>
                <c:pt idx="5">
                  <c:v>500000</c:v>
                </c:pt>
                <c:pt idx="6">
                  <c:v>400000</c:v>
                </c:pt>
                <c:pt idx="7">
                  <c:v>300000</c:v>
                </c:pt>
                <c:pt idx="8">
                  <c:v>200000</c:v>
                </c:pt>
                <c:pt idx="9">
                  <c:v>100000</c:v>
                </c:pt>
                <c:pt idx="10">
                  <c:v>99000</c:v>
                </c:pt>
                <c:pt idx="11">
                  <c:v>98000</c:v>
                </c:pt>
                <c:pt idx="12">
                  <c:v>97000</c:v>
                </c:pt>
                <c:pt idx="13">
                  <c:v>96000</c:v>
                </c:pt>
                <c:pt idx="14">
                  <c:v>95000</c:v>
                </c:pt>
                <c:pt idx="15">
                  <c:v>94000</c:v>
                </c:pt>
                <c:pt idx="16">
                  <c:v>93000</c:v>
                </c:pt>
                <c:pt idx="17">
                  <c:v>83000</c:v>
                </c:pt>
                <c:pt idx="18">
                  <c:v>73000</c:v>
                </c:pt>
                <c:pt idx="19">
                  <c:v>63000</c:v>
                </c:pt>
                <c:pt idx="20">
                  <c:v>53000</c:v>
                </c:pt>
                <c:pt idx="21">
                  <c:v>43000</c:v>
                </c:pt>
                <c:pt idx="22">
                  <c:v>33000</c:v>
                </c:pt>
                <c:pt idx="23">
                  <c:v>23000</c:v>
                </c:pt>
                <c:pt idx="24">
                  <c:v>13000</c:v>
                </c:pt>
                <c:pt idx="25">
                  <c:v>11000</c:v>
                </c:pt>
                <c:pt idx="26">
                  <c:v>9000</c:v>
                </c:pt>
                <c:pt idx="27">
                  <c:v>7571.104276</c:v>
                </c:pt>
              </c:numCache>
            </c:numRef>
          </c:yVal>
          <c:smooth val="0"/>
        </c:ser>
        <c:axId val="12491703"/>
        <c:axId val="45316464"/>
      </c:scatterChart>
      <c:valAx>
        <c:axId val="124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years as seen on the vehicle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16464"/>
        <c:crosses val="autoZero"/>
        <c:crossBetween val="midCat"/>
        <c:dispUnits/>
      </c:valAx>
      <c:valAx>
        <c:axId val="45316464"/>
        <c:scaling>
          <c:logBase val="10"/>
          <c:orientation val="minMax"/>
          <c:max val="1000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Mass,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24917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Acceleration felt on board vehicle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Simulation!$H$18:$H$45</c:f>
              <c:num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</c:numCache>
            </c:numRef>
          </c:xVal>
          <c:yVal>
            <c:numRef>
              <c:f>Simulation!$J$18:$J$45</c:f>
              <c:numCache>
                <c:ptCount val="28"/>
                <c:pt idx="0">
                  <c:v>0.001</c:v>
                </c:pt>
                <c:pt idx="1">
                  <c:v>0.042105263157894736</c:v>
                </c:pt>
                <c:pt idx="2">
                  <c:v>0.047058823529411764</c:v>
                </c:pt>
                <c:pt idx="3">
                  <c:v>0.05333333333333334</c:v>
                </c:pt>
                <c:pt idx="4">
                  <c:v>0.06153846153846154</c:v>
                </c:pt>
                <c:pt idx="5">
                  <c:v>0.07272727272727272</c:v>
                </c:pt>
                <c:pt idx="6">
                  <c:v>0.08888888888888889</c:v>
                </c:pt>
                <c:pt idx="7">
                  <c:v>0.11428571428571428</c:v>
                </c:pt>
                <c:pt idx="8">
                  <c:v>0.16</c:v>
                </c:pt>
                <c:pt idx="9">
                  <c:v>0.26666666666666666</c:v>
                </c:pt>
                <c:pt idx="10">
                  <c:v>0.004020100502512563</c:v>
                </c:pt>
                <c:pt idx="11">
                  <c:v>0.0040609137055837565</c:v>
                </c:pt>
                <c:pt idx="12">
                  <c:v>0.0041025641025641026</c:v>
                </c:pt>
                <c:pt idx="13">
                  <c:v>0.004145077720207254</c:v>
                </c:pt>
                <c:pt idx="14">
                  <c:v>0.004188481675392671</c:v>
                </c:pt>
                <c:pt idx="15">
                  <c:v>0.004232804232804233</c:v>
                </c:pt>
                <c:pt idx="16">
                  <c:v>0.0042780748663101605</c:v>
                </c:pt>
                <c:pt idx="17">
                  <c:v>0.045454545454545456</c:v>
                </c:pt>
                <c:pt idx="18">
                  <c:v>0.05128205128205128</c:v>
                </c:pt>
                <c:pt idx="19">
                  <c:v>0.058823529411764705</c:v>
                </c:pt>
                <c:pt idx="20">
                  <c:v>0.06896551724137931</c:v>
                </c:pt>
                <c:pt idx="21">
                  <c:v>0.08333333333333333</c:v>
                </c:pt>
                <c:pt idx="22">
                  <c:v>0.10526315789473684</c:v>
                </c:pt>
                <c:pt idx="23">
                  <c:v>0.14285714285714285</c:v>
                </c:pt>
                <c:pt idx="24">
                  <c:v>0.2222222222222222</c:v>
                </c:pt>
                <c:pt idx="25">
                  <c:v>0.06666666666666667</c:v>
                </c:pt>
                <c:pt idx="26">
                  <c:v>0.08</c:v>
                </c:pt>
                <c:pt idx="27">
                  <c:v>0.0689825228398074</c:v>
                </c:pt>
              </c:numCache>
            </c:numRef>
          </c:yVal>
          <c:smooth val="0"/>
        </c:ser>
        <c:axId val="5194993"/>
        <c:axId val="46754938"/>
      </c:scatterChart>
      <c:valAx>
        <c:axId val="519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Time, years as seen on vehicle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54938"/>
        <c:crossesAt val="0.001"/>
        <c:crossBetween val="midCat"/>
        <c:dispUnits/>
      </c:valAx>
      <c:valAx>
        <c:axId val="46754938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Acceleration, gees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5194993"/>
        <c:crosses val="autoZero"/>
        <c:crossBetween val="midCat"/>
        <c:dispUnits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6">
      <selection activeCell="J19" sqref="J19"/>
    </sheetView>
  </sheetViews>
  <sheetFormatPr defaultColWidth="9.140625" defaultRowHeight="12.75"/>
  <cols>
    <col min="1" max="1" width="17.8515625" style="0" customWidth="1"/>
    <col min="2" max="2" width="24.00390625" style="0" customWidth="1"/>
    <col min="3" max="3" width="8.57421875" style="0" customWidth="1"/>
    <col min="4" max="4" width="11.140625" style="0" customWidth="1"/>
    <col min="5" max="5" width="16.140625" style="0" customWidth="1"/>
    <col min="6" max="6" width="21.28125" style="0" customWidth="1"/>
    <col min="7" max="7" width="19.7109375" style="0" customWidth="1"/>
    <col min="8" max="8" width="12.28125" style="0" customWidth="1"/>
    <col min="9" max="9" width="18.28125" style="0" customWidth="1"/>
    <col min="10" max="10" width="23.00390625" style="0" customWidth="1"/>
  </cols>
  <sheetData>
    <row r="1" ht="18">
      <c r="A1" s="1" t="s">
        <v>0</v>
      </c>
    </row>
    <row r="3" spans="1:2" ht="12.75">
      <c r="A3" s="2">
        <v>40726</v>
      </c>
      <c r="B3" s="12" t="s">
        <v>1</v>
      </c>
    </row>
    <row r="5" ht="13.5" thickBot="1"/>
    <row r="6" spans="1:8" ht="15.75" thickBot="1">
      <c r="A6" s="5" t="s">
        <v>2</v>
      </c>
      <c r="B6" s="6" t="s">
        <v>3</v>
      </c>
      <c r="C6" s="6"/>
      <c r="D6" s="6"/>
      <c r="E6" s="4"/>
      <c r="F6" s="8"/>
      <c r="G6" s="8"/>
      <c r="H6" s="8"/>
    </row>
    <row r="8" spans="1:4" ht="12.75">
      <c r="A8" t="s">
        <v>4</v>
      </c>
      <c r="D8">
        <f>0</f>
        <v>0</v>
      </c>
    </row>
    <row r="9" spans="1:4" ht="12.75">
      <c r="A9" t="s">
        <v>5</v>
      </c>
      <c r="D9">
        <f>0</f>
        <v>0</v>
      </c>
    </row>
    <row r="10" spans="1:9" ht="12.75">
      <c r="A10" t="s">
        <v>8</v>
      </c>
      <c r="D10" s="3">
        <v>1000000</v>
      </c>
      <c r="F10" t="s">
        <v>22</v>
      </c>
      <c r="I10" s="3">
        <f>$D$10^0.3333</f>
        <v>99.95395890030872</v>
      </c>
    </row>
    <row r="11" spans="1:4" ht="12.75">
      <c r="A11" t="s">
        <v>6</v>
      </c>
      <c r="D11">
        <f>0</f>
        <v>0</v>
      </c>
    </row>
    <row r="12" spans="1:4" ht="12.75">
      <c r="A12" t="s">
        <v>7</v>
      </c>
      <c r="D12">
        <f>0</f>
        <v>0</v>
      </c>
    </row>
    <row r="13" spans="1:4" ht="12.75">
      <c r="A13" t="s">
        <v>9</v>
      </c>
      <c r="D13">
        <v>0.8</v>
      </c>
    </row>
    <row r="15" ht="13.5" thickBot="1"/>
    <row r="16" spans="1:10" ht="13.5" thickBot="1">
      <c r="A16" s="7" t="s">
        <v>18</v>
      </c>
      <c r="B16" s="6"/>
      <c r="C16" s="4"/>
      <c r="D16" s="6" t="s">
        <v>16</v>
      </c>
      <c r="E16" s="6"/>
      <c r="F16" s="6"/>
      <c r="G16" s="6"/>
      <c r="H16" s="6"/>
      <c r="I16" s="6"/>
      <c r="J16" s="4"/>
    </row>
    <row r="17" spans="1:10" ht="30" customHeight="1">
      <c r="A17" s="9" t="s">
        <v>19</v>
      </c>
      <c r="B17" s="9" t="s">
        <v>10</v>
      </c>
      <c r="C17" s="9" t="s">
        <v>21</v>
      </c>
      <c r="D17" s="9" t="s">
        <v>11</v>
      </c>
      <c r="E17" s="9" t="s">
        <v>12</v>
      </c>
      <c r="F17" s="9" t="s">
        <v>17</v>
      </c>
      <c r="G17" s="9" t="s">
        <v>13</v>
      </c>
      <c r="H17" s="9" t="s">
        <v>14</v>
      </c>
      <c r="I17" s="9" t="s">
        <v>20</v>
      </c>
      <c r="J17" s="9" t="s">
        <v>15</v>
      </c>
    </row>
    <row r="18" spans="1:10" ht="12.75">
      <c r="A18">
        <f>0</f>
        <v>0</v>
      </c>
      <c r="B18">
        <f>0</f>
        <v>0</v>
      </c>
      <c r="C18">
        <v>1</v>
      </c>
      <c r="D18">
        <f>$D$11</f>
        <v>0</v>
      </c>
      <c r="E18">
        <f>0</f>
        <v>0</v>
      </c>
      <c r="F18">
        <f>$D$9</f>
        <v>0</v>
      </c>
      <c r="G18">
        <f>$D$8</f>
        <v>0</v>
      </c>
      <c r="H18">
        <f>$D$12</f>
        <v>0</v>
      </c>
      <c r="I18" s="3">
        <f>$D$10</f>
        <v>1000000</v>
      </c>
      <c r="J18">
        <f>0.001</f>
        <v>0.001</v>
      </c>
    </row>
    <row r="19" spans="1:10" ht="12.75">
      <c r="A19" s="3">
        <v>100000</v>
      </c>
      <c r="B19">
        <v>1</v>
      </c>
      <c r="C19">
        <v>1</v>
      </c>
      <c r="D19">
        <f>D18+E19</f>
        <v>1.0002470050673709</v>
      </c>
      <c r="E19" s="10">
        <f>B19/(SQRT(1-((F19+F18)/2)^2))</f>
        <v>1.0002470050673709</v>
      </c>
      <c r="F19" s="3">
        <f>((A19*0.5*$D$13*C19)/I19+F18)/(1+A19*0.5*$D$13*C19*F18/I19)</f>
        <v>0.044444444444444446</v>
      </c>
      <c r="G19" s="3">
        <f>E19*(F18+F19)/2+G18</f>
        <v>0.022227711223719353</v>
      </c>
      <c r="H19">
        <f>H18+B19</f>
        <v>1</v>
      </c>
      <c r="I19" s="3">
        <f>I18-A19</f>
        <v>900000</v>
      </c>
      <c r="J19">
        <f>(A19*0.5*$D$13)/((I19+I18)/2)</f>
        <v>0.042105263157894736</v>
      </c>
    </row>
    <row r="20" spans="1:10" ht="12.75">
      <c r="A20" s="3">
        <v>100000</v>
      </c>
      <c r="B20">
        <v>1</v>
      </c>
      <c r="C20">
        <v>1</v>
      </c>
      <c r="D20">
        <f aca="true" t="shared" si="0" ref="D20:D55">D19+E20</f>
        <v>2.002659708461009</v>
      </c>
      <c r="E20" s="10">
        <f aca="true" t="shared" si="1" ref="E20:E55">B20/(SQRT(1-((F20+F19)/2)^2))</f>
        <v>1.002412703393638</v>
      </c>
      <c r="F20" s="3">
        <f aca="true" t="shared" si="2" ref="F20:F55">((A20*0.5*$D$13*C20)/I20+F19)/(1+A20*0.5*$D$13*C20*F19/I20)</f>
        <v>0.0942350332594235</v>
      </c>
      <c r="G20" s="3">
        <f aca="true" t="shared" si="3" ref="G20:G55">E20*(F19+F20)/2+G19</f>
        <v>0.09173474629889536</v>
      </c>
      <c r="H20">
        <f aca="true" t="shared" si="4" ref="H20:H55">H19+B20</f>
        <v>2</v>
      </c>
      <c r="I20" s="3">
        <f aca="true" t="shared" si="5" ref="I20:I55">I19-A20</f>
        <v>800000</v>
      </c>
      <c r="J20">
        <f aca="true" t="shared" si="6" ref="J20:J55">(A20*0.5*$D$13)/((I20+I19)/2)</f>
        <v>0.047058823529411764</v>
      </c>
    </row>
    <row r="21" spans="1:10" ht="12.75">
      <c r="A21" s="3">
        <v>100000</v>
      </c>
      <c r="B21">
        <v>1</v>
      </c>
      <c r="C21">
        <v>1</v>
      </c>
      <c r="D21">
        <f t="shared" si="0"/>
        <v>3.010235957225471</v>
      </c>
      <c r="E21" s="10">
        <f t="shared" si="1"/>
        <v>1.0075762487644624</v>
      </c>
      <c r="F21" s="3">
        <f t="shared" si="2"/>
        <v>0.15056710775047258</v>
      </c>
      <c r="G21" s="3">
        <f t="shared" si="3"/>
        <v>0.21506315776302537</v>
      </c>
      <c r="H21">
        <f t="shared" si="4"/>
        <v>3</v>
      </c>
      <c r="I21" s="3">
        <f t="shared" si="5"/>
        <v>700000</v>
      </c>
      <c r="J21">
        <f t="shared" si="6"/>
        <v>0.05333333333333334</v>
      </c>
    </row>
    <row r="22" spans="1:10" ht="12.75">
      <c r="A22" s="3">
        <v>100000</v>
      </c>
      <c r="B22">
        <v>1</v>
      </c>
      <c r="C22">
        <v>1</v>
      </c>
      <c r="D22">
        <f t="shared" si="0"/>
        <v>4.0273786608641675</v>
      </c>
      <c r="E22" s="10">
        <f t="shared" si="1"/>
        <v>1.0171427036386966</v>
      </c>
      <c r="F22" s="3">
        <f t="shared" si="2"/>
        <v>0.21507489410017905</v>
      </c>
      <c r="G22" s="3">
        <f t="shared" si="3"/>
        <v>0.40101820492614393</v>
      </c>
      <c r="H22">
        <f t="shared" si="4"/>
        <v>4</v>
      </c>
      <c r="I22" s="3">
        <f t="shared" si="5"/>
        <v>600000</v>
      </c>
      <c r="J22">
        <f t="shared" si="6"/>
        <v>0.06153846153846154</v>
      </c>
    </row>
    <row r="23" spans="1:10" ht="12.75">
      <c r="A23" s="3">
        <v>100000</v>
      </c>
      <c r="B23">
        <v>1</v>
      </c>
      <c r="C23">
        <v>1</v>
      </c>
      <c r="D23">
        <f t="shared" si="0"/>
        <v>5.060888997692589</v>
      </c>
      <c r="E23" s="10">
        <f t="shared" si="1"/>
        <v>1.0335103368284217</v>
      </c>
      <c r="F23" s="3">
        <f t="shared" si="2"/>
        <v>0.2900837161378955</v>
      </c>
      <c r="G23" s="3">
        <f t="shared" si="3"/>
        <v>0.6620615276356088</v>
      </c>
      <c r="H23">
        <f t="shared" si="4"/>
        <v>5</v>
      </c>
      <c r="I23" s="3">
        <f t="shared" si="5"/>
        <v>500000</v>
      </c>
      <c r="J23">
        <f t="shared" si="6"/>
        <v>0.07272727272727272</v>
      </c>
    </row>
    <row r="24" spans="1:10" ht="12.75">
      <c r="A24" s="3">
        <v>100000</v>
      </c>
      <c r="B24">
        <v>1</v>
      </c>
      <c r="C24">
        <v>1</v>
      </c>
      <c r="D24">
        <f t="shared" si="0"/>
        <v>6.1220484506173145</v>
      </c>
      <c r="E24" s="10">
        <f t="shared" si="1"/>
        <v>1.061159452924725</v>
      </c>
      <c r="F24" s="3">
        <f t="shared" si="2"/>
        <v>0.3790870190163068</v>
      </c>
      <c r="G24" s="3">
        <f t="shared" si="3"/>
        <v>1.0171099532503436</v>
      </c>
      <c r="H24">
        <f t="shared" si="4"/>
        <v>6</v>
      </c>
      <c r="I24" s="3">
        <f t="shared" si="5"/>
        <v>400000</v>
      </c>
      <c r="J24">
        <f t="shared" si="6"/>
        <v>0.08888888888888889</v>
      </c>
    </row>
    <row r="25" spans="1:10" ht="12.75">
      <c r="A25" s="3">
        <v>100000</v>
      </c>
      <c r="B25">
        <v>1</v>
      </c>
      <c r="C25">
        <v>1</v>
      </c>
      <c r="D25">
        <f t="shared" si="0"/>
        <v>7.231693772417932</v>
      </c>
      <c r="E25" s="10">
        <f t="shared" si="1"/>
        <v>1.1096453218006175</v>
      </c>
      <c r="F25" s="3">
        <f t="shared" si="2"/>
        <v>0.4877662390765311</v>
      </c>
      <c r="G25" s="3">
        <f t="shared" si="3"/>
        <v>1.498059784515514</v>
      </c>
      <c r="H25">
        <f t="shared" si="4"/>
        <v>7</v>
      </c>
      <c r="I25" s="3">
        <f t="shared" si="5"/>
        <v>300000</v>
      </c>
      <c r="J25">
        <f t="shared" si="6"/>
        <v>0.11428571428571428</v>
      </c>
    </row>
    <row r="26" spans="1:10" ht="12.75">
      <c r="A26" s="3">
        <v>100000</v>
      </c>
      <c r="B26">
        <v>1</v>
      </c>
      <c r="C26">
        <v>1</v>
      </c>
      <c r="D26">
        <f t="shared" si="0"/>
        <v>8.435965157779455</v>
      </c>
      <c r="E26" s="10">
        <f t="shared" si="1"/>
        <v>1.2042713853615221</v>
      </c>
      <c r="F26" s="3">
        <f t="shared" si="2"/>
        <v>0.6266358743373395</v>
      </c>
      <c r="G26" s="3">
        <f t="shared" si="3"/>
        <v>2.169081073000879</v>
      </c>
      <c r="H26">
        <f t="shared" si="4"/>
        <v>8</v>
      </c>
      <c r="I26" s="3">
        <f t="shared" si="5"/>
        <v>200000</v>
      </c>
      <c r="J26">
        <f t="shared" si="6"/>
        <v>0.16</v>
      </c>
    </row>
    <row r="27" spans="1:10" ht="12.75">
      <c r="A27" s="3">
        <v>100000</v>
      </c>
      <c r="B27">
        <v>1</v>
      </c>
      <c r="C27">
        <v>1</v>
      </c>
      <c r="D27">
        <f t="shared" si="0"/>
        <v>9.885126104000072</v>
      </c>
      <c r="E27" s="10">
        <f t="shared" si="1"/>
        <v>1.4491609462206165</v>
      </c>
      <c r="F27" s="3">
        <f t="shared" si="2"/>
        <v>0.8208789859123947</v>
      </c>
      <c r="G27" s="3">
        <f t="shared" si="3"/>
        <v>3.217922075274833</v>
      </c>
      <c r="H27">
        <f t="shared" si="4"/>
        <v>9</v>
      </c>
      <c r="I27" s="3">
        <f t="shared" si="5"/>
        <v>100000</v>
      </c>
      <c r="J27">
        <f t="shared" si="6"/>
        <v>0.26666666666666666</v>
      </c>
    </row>
    <row r="28" spans="1:10" ht="12.75">
      <c r="A28" s="3">
        <v>1000</v>
      </c>
      <c r="B28">
        <v>1</v>
      </c>
      <c r="C28">
        <v>1</v>
      </c>
      <c r="D28">
        <f t="shared" si="0"/>
        <v>11.63902879034769</v>
      </c>
      <c r="E28" s="10">
        <f t="shared" si="1"/>
        <v>1.753902686347617</v>
      </c>
      <c r="F28" s="3">
        <f t="shared" si="2"/>
        <v>0.8221924384574218</v>
      </c>
      <c r="G28" s="3">
        <f t="shared" si="3"/>
        <v>4.658815767806447</v>
      </c>
      <c r="H28">
        <f t="shared" si="4"/>
        <v>10</v>
      </c>
      <c r="I28" s="3">
        <f t="shared" si="5"/>
        <v>99000</v>
      </c>
      <c r="J28">
        <f t="shared" si="6"/>
        <v>0.004020100502512563</v>
      </c>
    </row>
    <row r="29" spans="1:10" ht="12.75">
      <c r="A29" s="3">
        <v>1000</v>
      </c>
      <c r="B29">
        <v>1</v>
      </c>
      <c r="C29">
        <v>1</v>
      </c>
      <c r="D29">
        <f t="shared" si="0"/>
        <v>13.398797375891856</v>
      </c>
      <c r="E29" s="10">
        <f t="shared" si="1"/>
        <v>1.7597685855441672</v>
      </c>
      <c r="F29" s="3">
        <f t="shared" si="2"/>
        <v>0.8235104626395735</v>
      </c>
      <c r="G29" s="3">
        <f t="shared" si="3"/>
        <v>6.106843901051143</v>
      </c>
      <c r="H29">
        <f t="shared" si="4"/>
        <v>11</v>
      </c>
      <c r="I29" s="3">
        <f t="shared" si="5"/>
        <v>98000</v>
      </c>
      <c r="J29">
        <f t="shared" si="6"/>
        <v>0.0040609137055837565</v>
      </c>
    </row>
    <row r="30" spans="1:10" ht="12.75">
      <c r="A30" s="3">
        <v>1000</v>
      </c>
      <c r="B30">
        <v>1</v>
      </c>
      <c r="C30">
        <v>1</v>
      </c>
      <c r="D30">
        <f t="shared" si="0"/>
        <v>15.164521494703534</v>
      </c>
      <c r="E30" s="10">
        <f t="shared" si="1"/>
        <v>1.7657241188116781</v>
      </c>
      <c r="F30" s="3">
        <f t="shared" si="2"/>
        <v>0.8248331072015858</v>
      </c>
      <c r="G30" s="3">
        <f t="shared" si="3"/>
        <v>7.562103899729481</v>
      </c>
      <c r="H30">
        <f t="shared" si="4"/>
        <v>12</v>
      </c>
      <c r="I30" s="3">
        <f t="shared" si="5"/>
        <v>97000</v>
      </c>
      <c r="J30">
        <f t="shared" si="6"/>
        <v>0.0041025641025641026</v>
      </c>
    </row>
    <row r="31" spans="1:10" ht="12.75">
      <c r="A31" s="3">
        <v>1000</v>
      </c>
      <c r="B31">
        <v>1</v>
      </c>
      <c r="C31">
        <v>1</v>
      </c>
      <c r="D31">
        <f t="shared" si="0"/>
        <v>16.93629304741066</v>
      </c>
      <c r="E31" s="10">
        <f t="shared" si="1"/>
        <v>1.7717715527071283</v>
      </c>
      <c r="F31" s="3">
        <f t="shared" si="2"/>
        <v>0.8261604219188429</v>
      </c>
      <c r="G31" s="3">
        <f t="shared" si="3"/>
        <v>9.024695584029041</v>
      </c>
      <c r="H31">
        <f t="shared" si="4"/>
        <v>13</v>
      </c>
      <c r="I31" s="3">
        <f t="shared" si="5"/>
        <v>96000</v>
      </c>
      <c r="J31">
        <f t="shared" si="6"/>
        <v>0.004145077720207254</v>
      </c>
    </row>
    <row r="32" spans="1:10" ht="12.75">
      <c r="A32" s="3">
        <v>1000</v>
      </c>
      <c r="B32">
        <v>1</v>
      </c>
      <c r="C32">
        <v>1</v>
      </c>
      <c r="D32">
        <f t="shared" si="0"/>
        <v>18.714206282612807</v>
      </c>
      <c r="E32" s="10">
        <f t="shared" si="1"/>
        <v>1.7779132352021463</v>
      </c>
      <c r="F32" s="3">
        <f t="shared" si="2"/>
        <v>0.8274924576328109</v>
      </c>
      <c r="G32" s="3">
        <f t="shared" si="3"/>
        <v>10.494721254521554</v>
      </c>
      <c r="H32">
        <f t="shared" si="4"/>
        <v>14</v>
      </c>
      <c r="I32" s="3">
        <f t="shared" si="5"/>
        <v>95000</v>
      </c>
      <c r="J32">
        <f t="shared" si="6"/>
        <v>0.004188481675392671</v>
      </c>
    </row>
    <row r="33" spans="1:10" ht="12.75">
      <c r="A33" s="3">
        <v>1000</v>
      </c>
      <c r="B33">
        <v>1</v>
      </c>
      <c r="C33">
        <v>1</v>
      </c>
      <c r="D33">
        <f t="shared" si="0"/>
        <v>20.498357882109886</v>
      </c>
      <c r="E33" s="10">
        <f t="shared" si="1"/>
        <v>1.7841515994970794</v>
      </c>
      <c r="F33" s="3">
        <f t="shared" si="2"/>
        <v>0.8288292662859302</v>
      </c>
      <c r="G33" s="3">
        <f t="shared" si="3"/>
        <v>11.972285781027246</v>
      </c>
      <c r="H33">
        <f t="shared" si="4"/>
        <v>15</v>
      </c>
      <c r="I33" s="3">
        <f t="shared" si="5"/>
        <v>94000</v>
      </c>
      <c r="J33">
        <f t="shared" si="6"/>
        <v>0.004232804232804233</v>
      </c>
    </row>
    <row r="34" spans="1:10" ht="12.75">
      <c r="A34" s="3">
        <v>1000</v>
      </c>
      <c r="B34">
        <v>1</v>
      </c>
      <c r="C34">
        <v>1</v>
      </c>
      <c r="D34">
        <f t="shared" si="0"/>
        <v>22.288847050166297</v>
      </c>
      <c r="E34" s="10">
        <f t="shared" si="1"/>
        <v>1.7904891680564123</v>
      </c>
      <c r="F34" s="3">
        <f t="shared" si="2"/>
        <v>0.8301709009580464</v>
      </c>
      <c r="G34" s="3">
        <f t="shared" si="3"/>
        <v>13.457496695654305</v>
      </c>
      <c r="H34">
        <f t="shared" si="4"/>
        <v>16</v>
      </c>
      <c r="I34" s="3">
        <f t="shared" si="5"/>
        <v>93000</v>
      </c>
      <c r="J34">
        <f t="shared" si="6"/>
        <v>0.0042780748663101605</v>
      </c>
    </row>
    <row r="35" spans="1:10" ht="12.75">
      <c r="A35" s="3">
        <v>10000</v>
      </c>
      <c r="B35">
        <v>1</v>
      </c>
      <c r="C35">
        <v>-1</v>
      </c>
      <c r="D35">
        <f t="shared" si="0"/>
        <v>24.04645781392853</v>
      </c>
      <c r="E35" s="10">
        <f t="shared" si="1"/>
        <v>1.7576107637622338</v>
      </c>
      <c r="F35" s="3">
        <f t="shared" si="2"/>
        <v>0.8145675404243229</v>
      </c>
      <c r="G35" s="3">
        <f t="shared" si="3"/>
        <v>14.90290168972789</v>
      </c>
      <c r="H35">
        <f t="shared" si="4"/>
        <v>17</v>
      </c>
      <c r="I35" s="3">
        <f t="shared" si="5"/>
        <v>83000</v>
      </c>
      <c r="J35">
        <f t="shared" si="6"/>
        <v>0.045454545454545456</v>
      </c>
    </row>
    <row r="36" spans="1:10" ht="12.75">
      <c r="A36" s="3">
        <v>10000</v>
      </c>
      <c r="B36">
        <v>1</v>
      </c>
      <c r="C36">
        <v>-1</v>
      </c>
      <c r="D36">
        <f t="shared" si="0"/>
        <v>25.731702214629056</v>
      </c>
      <c r="E36" s="10">
        <f t="shared" si="1"/>
        <v>1.6852444007005276</v>
      </c>
      <c r="F36" s="3">
        <f t="shared" si="2"/>
        <v>0.7952689240655259</v>
      </c>
      <c r="G36" s="3">
        <f t="shared" si="3"/>
        <v>16.259385633640417</v>
      </c>
      <c r="H36">
        <f t="shared" si="4"/>
        <v>18</v>
      </c>
      <c r="I36" s="3">
        <f t="shared" si="5"/>
        <v>73000</v>
      </c>
      <c r="J36">
        <f t="shared" si="6"/>
        <v>0.05128205128205128</v>
      </c>
    </row>
    <row r="37" spans="1:10" ht="12.75">
      <c r="A37" s="3">
        <v>10000</v>
      </c>
      <c r="B37">
        <v>1</v>
      </c>
      <c r="C37">
        <v>-1</v>
      </c>
      <c r="D37">
        <f t="shared" si="0"/>
        <v>27.339298940188463</v>
      </c>
      <c r="E37" s="10">
        <f t="shared" si="1"/>
        <v>1.6075967255594064</v>
      </c>
      <c r="F37" s="3">
        <f t="shared" si="2"/>
        <v>0.7706915955566149</v>
      </c>
      <c r="G37" s="3">
        <f t="shared" si="3"/>
        <v>17.518102135490345</v>
      </c>
      <c r="H37">
        <f t="shared" si="4"/>
        <v>19</v>
      </c>
      <c r="I37" s="3">
        <f t="shared" si="5"/>
        <v>63000</v>
      </c>
      <c r="J37">
        <f t="shared" si="6"/>
        <v>0.058823529411764705</v>
      </c>
    </row>
    <row r="38" spans="1:10" ht="12.75">
      <c r="A38" s="3">
        <v>10000</v>
      </c>
      <c r="B38">
        <v>1</v>
      </c>
      <c r="C38">
        <v>-1</v>
      </c>
      <c r="D38">
        <f t="shared" si="0"/>
        <v>28.862787571614604</v>
      </c>
      <c r="E38" s="10">
        <f t="shared" si="1"/>
        <v>1.5234886314261413</v>
      </c>
      <c r="F38" s="3">
        <f t="shared" si="2"/>
        <v>0.7381549796337464</v>
      </c>
      <c r="G38" s="3">
        <f t="shared" si="3"/>
        <v>18.667457437424737</v>
      </c>
      <c r="H38">
        <f t="shared" si="4"/>
        <v>20</v>
      </c>
      <c r="I38" s="3">
        <f t="shared" si="5"/>
        <v>53000</v>
      </c>
      <c r="J38">
        <f t="shared" si="6"/>
        <v>0.06896551724137931</v>
      </c>
    </row>
    <row r="39" spans="1:10" ht="12.75">
      <c r="A39" s="3">
        <v>10000</v>
      </c>
      <c r="B39">
        <v>1</v>
      </c>
      <c r="C39">
        <v>-1</v>
      </c>
      <c r="D39">
        <f t="shared" si="0"/>
        <v>30.294039565830715</v>
      </c>
      <c r="E39" s="10">
        <f t="shared" si="1"/>
        <v>1.431251994216112</v>
      </c>
      <c r="F39" s="3">
        <f t="shared" si="2"/>
        <v>0.6926961031613204</v>
      </c>
      <c r="G39" s="3">
        <f t="shared" si="3"/>
        <v>19.691411670263097</v>
      </c>
      <c r="H39">
        <f t="shared" si="4"/>
        <v>21</v>
      </c>
      <c r="I39" s="3">
        <f t="shared" si="5"/>
        <v>43000</v>
      </c>
      <c r="J39">
        <f t="shared" si="6"/>
        <v>0.08333333333333333</v>
      </c>
    </row>
    <row r="40" spans="1:10" ht="12.75">
      <c r="A40" s="3">
        <v>10000</v>
      </c>
      <c r="B40">
        <v>1</v>
      </c>
      <c r="C40">
        <v>-1</v>
      </c>
      <c r="D40">
        <f t="shared" si="0"/>
        <v>31.62246239400713</v>
      </c>
      <c r="E40" s="10">
        <f t="shared" si="1"/>
        <v>1.328422828176415</v>
      </c>
      <c r="F40" s="3">
        <f t="shared" si="2"/>
        <v>0.6238657218817325</v>
      </c>
      <c r="G40" s="3">
        <f t="shared" si="3"/>
        <v>20.565887061809494</v>
      </c>
      <c r="H40">
        <f t="shared" si="4"/>
        <v>22</v>
      </c>
      <c r="I40" s="3">
        <f t="shared" si="5"/>
        <v>33000</v>
      </c>
      <c r="J40">
        <f t="shared" si="6"/>
        <v>0.10526315789473684</v>
      </c>
    </row>
    <row r="41" spans="1:10" ht="12.75">
      <c r="A41" s="3">
        <v>10000</v>
      </c>
      <c r="B41">
        <v>1</v>
      </c>
      <c r="C41">
        <v>-1</v>
      </c>
      <c r="D41">
        <f t="shared" si="0"/>
        <v>32.83373645541943</v>
      </c>
      <c r="E41" s="10">
        <f t="shared" si="1"/>
        <v>1.2112740614122945</v>
      </c>
      <c r="F41" s="3">
        <f t="shared" si="2"/>
        <v>0.5047132518287635</v>
      </c>
      <c r="G41" s="3">
        <f t="shared" si="3"/>
        <v>21.24939628036491</v>
      </c>
      <c r="H41">
        <f t="shared" si="4"/>
        <v>23</v>
      </c>
      <c r="I41" s="3">
        <f t="shared" si="5"/>
        <v>23000</v>
      </c>
      <c r="J41">
        <f t="shared" si="6"/>
        <v>0.14285714285714285</v>
      </c>
    </row>
    <row r="42" spans="1:10" ht="12.75">
      <c r="A42" s="3">
        <v>10000</v>
      </c>
      <c r="B42">
        <v>1</v>
      </c>
      <c r="C42">
        <v>-1</v>
      </c>
      <c r="D42">
        <f t="shared" si="0"/>
        <v>33.90965528921703</v>
      </c>
      <c r="E42" s="10">
        <f t="shared" si="1"/>
        <v>1.075918833797602</v>
      </c>
      <c r="F42" s="3">
        <f t="shared" si="2"/>
        <v>0.2332426909028818</v>
      </c>
      <c r="G42" s="3">
        <f t="shared" si="3"/>
        <v>21.64638662901383</v>
      </c>
      <c r="H42">
        <f t="shared" si="4"/>
        <v>24</v>
      </c>
      <c r="I42" s="3">
        <f t="shared" si="5"/>
        <v>13000</v>
      </c>
      <c r="J42">
        <f t="shared" si="6"/>
        <v>0.2222222222222222</v>
      </c>
    </row>
    <row r="43" spans="1:10" ht="12.75">
      <c r="A43" s="3">
        <v>2000</v>
      </c>
      <c r="B43">
        <v>1</v>
      </c>
      <c r="C43">
        <v>-1</v>
      </c>
      <c r="D43">
        <f t="shared" si="0"/>
        <v>34.92990868430444</v>
      </c>
      <c r="E43" s="10">
        <f t="shared" si="1"/>
        <v>1.0202533950874142</v>
      </c>
      <c r="F43" s="3">
        <f t="shared" si="2"/>
        <v>0.16328524286140728</v>
      </c>
      <c r="G43" s="3">
        <f t="shared" si="3"/>
        <v>21.848666114348834</v>
      </c>
      <c r="H43">
        <f t="shared" si="4"/>
        <v>25</v>
      </c>
      <c r="I43" s="3">
        <f t="shared" si="5"/>
        <v>11000</v>
      </c>
      <c r="J43">
        <f t="shared" si="6"/>
        <v>0.06666666666666667</v>
      </c>
    </row>
    <row r="44" spans="1:10" ht="12.75">
      <c r="A44" s="3">
        <v>2000</v>
      </c>
      <c r="B44">
        <v>1</v>
      </c>
      <c r="C44">
        <v>-1</v>
      </c>
      <c r="D44">
        <f t="shared" si="0"/>
        <v>35.937112613449585</v>
      </c>
      <c r="E44" s="10">
        <f t="shared" si="1"/>
        <v>1.0072039291451425</v>
      </c>
      <c r="F44" s="3">
        <f t="shared" si="2"/>
        <v>0.075492064198001</v>
      </c>
      <c r="G44" s="3">
        <f t="shared" si="3"/>
        <v>21.9689148352793</v>
      </c>
      <c r="H44">
        <f t="shared" si="4"/>
        <v>26</v>
      </c>
      <c r="I44" s="3">
        <f t="shared" si="5"/>
        <v>9000</v>
      </c>
      <c r="J44">
        <f t="shared" si="6"/>
        <v>0.08</v>
      </c>
    </row>
    <row r="45" spans="1:10" ht="12.75">
      <c r="A45" s="11">
        <v>1428.895724</v>
      </c>
      <c r="B45">
        <v>1</v>
      </c>
      <c r="C45">
        <v>-1</v>
      </c>
      <c r="D45">
        <f t="shared" si="0"/>
        <v>36.93782575705631</v>
      </c>
      <c r="E45" s="10">
        <f t="shared" si="1"/>
        <v>1.000713143606726</v>
      </c>
      <c r="F45" s="3">
        <f t="shared" si="2"/>
        <v>6.024901212323538E-11</v>
      </c>
      <c r="G45" s="3">
        <f t="shared" si="3"/>
        <v>22.006687785749918</v>
      </c>
      <c r="H45">
        <f t="shared" si="4"/>
        <v>27</v>
      </c>
      <c r="I45" s="3">
        <f t="shared" si="5"/>
        <v>7571.104276</v>
      </c>
      <c r="J45">
        <f t="shared" si="6"/>
        <v>0.0689825228398074</v>
      </c>
    </row>
    <row r="46" spans="1:10" ht="12.75">
      <c r="A46" s="3">
        <v>0</v>
      </c>
      <c r="B46">
        <v>1</v>
      </c>
      <c r="C46">
        <v>-1</v>
      </c>
      <c r="D46">
        <f t="shared" si="0"/>
        <v>37.93782575705631</v>
      </c>
      <c r="E46" s="10">
        <f t="shared" si="1"/>
        <v>1</v>
      </c>
      <c r="F46" s="3">
        <f t="shared" si="2"/>
        <v>6.024901212323538E-11</v>
      </c>
      <c r="G46" s="3">
        <f t="shared" si="3"/>
        <v>22.00668778581017</v>
      </c>
      <c r="H46">
        <f t="shared" si="4"/>
        <v>28</v>
      </c>
      <c r="I46" s="3">
        <f t="shared" si="5"/>
        <v>7571.104276</v>
      </c>
      <c r="J46">
        <f t="shared" si="6"/>
        <v>0</v>
      </c>
    </row>
    <row r="47" spans="1:10" ht="12.75">
      <c r="A47" s="3">
        <v>0</v>
      </c>
      <c r="B47">
        <v>1</v>
      </c>
      <c r="C47">
        <v>-1</v>
      </c>
      <c r="D47">
        <f t="shared" si="0"/>
        <v>38.93782575705631</v>
      </c>
      <c r="E47" s="10">
        <f t="shared" si="1"/>
        <v>1</v>
      </c>
      <c r="F47" s="3">
        <f t="shared" si="2"/>
        <v>6.024901212323538E-11</v>
      </c>
      <c r="G47" s="3">
        <f t="shared" si="3"/>
        <v>22.00668778587042</v>
      </c>
      <c r="H47">
        <f t="shared" si="4"/>
        <v>29</v>
      </c>
      <c r="I47" s="3">
        <f t="shared" si="5"/>
        <v>7571.104276</v>
      </c>
      <c r="J47">
        <f t="shared" si="6"/>
        <v>0</v>
      </c>
    </row>
    <row r="48" spans="1:10" ht="12.75">
      <c r="A48" s="3">
        <v>0</v>
      </c>
      <c r="B48">
        <v>1</v>
      </c>
      <c r="C48">
        <v>-1</v>
      </c>
      <c r="D48">
        <f t="shared" si="0"/>
        <v>39.93782575705631</v>
      </c>
      <c r="E48" s="10">
        <f t="shared" si="1"/>
        <v>1</v>
      </c>
      <c r="F48" s="3">
        <f t="shared" si="2"/>
        <v>6.024901212323538E-11</v>
      </c>
      <c r="G48" s="3">
        <f t="shared" si="3"/>
        <v>22.00668778593067</v>
      </c>
      <c r="H48">
        <f t="shared" si="4"/>
        <v>30</v>
      </c>
      <c r="I48" s="3">
        <f t="shared" si="5"/>
        <v>7571.104276</v>
      </c>
      <c r="J48">
        <f t="shared" si="6"/>
        <v>0</v>
      </c>
    </row>
    <row r="49" spans="1:10" ht="12.75">
      <c r="A49" s="3">
        <v>0</v>
      </c>
      <c r="B49">
        <v>1</v>
      </c>
      <c r="C49">
        <v>-1</v>
      </c>
      <c r="D49">
        <f t="shared" si="0"/>
        <v>40.93782575705631</v>
      </c>
      <c r="E49" s="10">
        <f t="shared" si="1"/>
        <v>1</v>
      </c>
      <c r="F49" s="3">
        <f t="shared" si="2"/>
        <v>6.024901212323538E-11</v>
      </c>
      <c r="G49" s="3">
        <f t="shared" si="3"/>
        <v>22.00668778599092</v>
      </c>
      <c r="H49">
        <f t="shared" si="4"/>
        <v>31</v>
      </c>
      <c r="I49" s="3">
        <f t="shared" si="5"/>
        <v>7571.104276</v>
      </c>
      <c r="J49">
        <f t="shared" si="6"/>
        <v>0</v>
      </c>
    </row>
    <row r="50" spans="1:10" ht="12.75">
      <c r="A50" s="3">
        <v>0</v>
      </c>
      <c r="B50">
        <v>1</v>
      </c>
      <c r="C50">
        <v>-1</v>
      </c>
      <c r="D50">
        <f t="shared" si="0"/>
        <v>41.93782575705631</v>
      </c>
      <c r="E50" s="10">
        <f t="shared" si="1"/>
        <v>1</v>
      </c>
      <c r="F50" s="3">
        <f t="shared" si="2"/>
        <v>6.024901212323538E-11</v>
      </c>
      <c r="G50" s="3">
        <f t="shared" si="3"/>
        <v>22.00668778605117</v>
      </c>
      <c r="H50">
        <f t="shared" si="4"/>
        <v>32</v>
      </c>
      <c r="I50" s="3">
        <f t="shared" si="5"/>
        <v>7571.104276</v>
      </c>
      <c r="J50">
        <f t="shared" si="6"/>
        <v>0</v>
      </c>
    </row>
    <row r="51" spans="1:10" ht="12.75">
      <c r="A51" s="3">
        <v>0</v>
      </c>
      <c r="B51">
        <v>1</v>
      </c>
      <c r="C51">
        <v>-1</v>
      </c>
      <c r="D51">
        <f t="shared" si="0"/>
        <v>42.93782575705631</v>
      </c>
      <c r="E51" s="10">
        <f t="shared" si="1"/>
        <v>1</v>
      </c>
      <c r="F51" s="3">
        <f t="shared" si="2"/>
        <v>6.024901212323538E-11</v>
      </c>
      <c r="G51" s="3">
        <f t="shared" si="3"/>
        <v>22.00668778611142</v>
      </c>
      <c r="H51">
        <f t="shared" si="4"/>
        <v>33</v>
      </c>
      <c r="I51" s="3">
        <f t="shared" si="5"/>
        <v>7571.104276</v>
      </c>
      <c r="J51">
        <f t="shared" si="6"/>
        <v>0</v>
      </c>
    </row>
    <row r="52" spans="1:10" ht="12.75">
      <c r="A52" s="3">
        <v>0</v>
      </c>
      <c r="B52">
        <v>1</v>
      </c>
      <c r="C52">
        <v>-1</v>
      </c>
      <c r="D52">
        <f t="shared" si="0"/>
        <v>43.93782575705631</v>
      </c>
      <c r="E52" s="10">
        <f t="shared" si="1"/>
        <v>1</v>
      </c>
      <c r="F52" s="3">
        <f t="shared" si="2"/>
        <v>6.024901212323538E-11</v>
      </c>
      <c r="G52" s="3">
        <f t="shared" si="3"/>
        <v>22.00668778617167</v>
      </c>
      <c r="H52">
        <f t="shared" si="4"/>
        <v>34</v>
      </c>
      <c r="I52" s="3">
        <f t="shared" si="5"/>
        <v>7571.104276</v>
      </c>
      <c r="J52">
        <f t="shared" si="6"/>
        <v>0</v>
      </c>
    </row>
    <row r="53" spans="1:10" ht="12.75">
      <c r="A53" s="3">
        <v>0</v>
      </c>
      <c r="B53">
        <v>1</v>
      </c>
      <c r="C53">
        <v>-1</v>
      </c>
      <c r="D53">
        <f t="shared" si="0"/>
        <v>44.93782575705631</v>
      </c>
      <c r="E53" s="10">
        <f t="shared" si="1"/>
        <v>1</v>
      </c>
      <c r="F53" s="3">
        <f t="shared" si="2"/>
        <v>6.024901212323538E-11</v>
      </c>
      <c r="G53" s="3">
        <f t="shared" si="3"/>
        <v>22.00668778623192</v>
      </c>
      <c r="H53">
        <f t="shared" si="4"/>
        <v>35</v>
      </c>
      <c r="I53" s="3">
        <f t="shared" si="5"/>
        <v>7571.104276</v>
      </c>
      <c r="J53">
        <f t="shared" si="6"/>
        <v>0</v>
      </c>
    </row>
    <row r="54" spans="1:10" ht="12.75">
      <c r="A54" s="3">
        <v>0</v>
      </c>
      <c r="B54">
        <v>1</v>
      </c>
      <c r="C54">
        <v>-1</v>
      </c>
      <c r="D54">
        <f t="shared" si="0"/>
        <v>45.93782575705631</v>
      </c>
      <c r="E54" s="10">
        <f t="shared" si="1"/>
        <v>1</v>
      </c>
      <c r="F54" s="3">
        <f t="shared" si="2"/>
        <v>6.024901212323538E-11</v>
      </c>
      <c r="G54" s="3">
        <f t="shared" si="3"/>
        <v>22.006687786292172</v>
      </c>
      <c r="H54">
        <f t="shared" si="4"/>
        <v>36</v>
      </c>
      <c r="I54" s="3">
        <f t="shared" si="5"/>
        <v>7571.104276</v>
      </c>
      <c r="J54">
        <f t="shared" si="6"/>
        <v>0</v>
      </c>
    </row>
    <row r="55" spans="1:10" ht="12.75">
      <c r="A55" s="3">
        <v>0</v>
      </c>
      <c r="B55">
        <v>1</v>
      </c>
      <c r="C55">
        <v>-1</v>
      </c>
      <c r="D55">
        <f t="shared" si="0"/>
        <v>46.93782575705631</v>
      </c>
      <c r="E55" s="10">
        <f t="shared" si="1"/>
        <v>1</v>
      </c>
      <c r="F55" s="3">
        <f t="shared" si="2"/>
        <v>6.024901212323538E-11</v>
      </c>
      <c r="G55" s="3">
        <f t="shared" si="3"/>
        <v>22.006687786352423</v>
      </c>
      <c r="H55">
        <f t="shared" si="4"/>
        <v>37</v>
      </c>
      <c r="I55" s="3">
        <f t="shared" si="5"/>
        <v>7571.104276</v>
      </c>
      <c r="J55">
        <f t="shared" si="6"/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Realized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2011-07-02T12:32:43Z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